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2.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enne_projektmappe" defaultThemeVersion="166925"/>
  <mc:AlternateContent xmlns:mc="http://schemas.openxmlformats.org/markup-compatibility/2006">
    <mc:Choice Requires="x15">
      <x15ac:absPath xmlns:x15ac="http://schemas.microsoft.com/office/spreadsheetml/2010/11/ac" url="C:\Users\jb6327\Desktop\Q3 drift\"/>
    </mc:Choice>
  </mc:AlternateContent>
  <xr:revisionPtr revIDLastSave="0" documentId="13_ncr:1_{C5520BE2-CEEA-4BA3-8DB1-9B1ABB250870}" xr6:coauthVersionLast="47" xr6:coauthVersionMax="47" xr10:uidLastSave="{00000000-0000-0000-0000-000000000000}"/>
  <bookViews>
    <workbookView xWindow="57480" yWindow="-120" windowWidth="29040" windowHeight="15840" firstSheet="44" activeTab="54" xr2:uid="{ACBD8469-FB91-425F-85D2-637FCD106EE8}"/>
  </bookViews>
  <sheets>
    <sheet name="Overview of tables" sheetId="1" r:id="rId1"/>
    <sheet name="EU CC1" sheetId="15" r:id="rId2"/>
    <sheet name="EU KM1" sheetId="67" r:id="rId3"/>
    <sheet name="EU OV1" sheetId="21" r:id="rId4"/>
    <sheet name="EU CQ1" sheetId="32" r:id="rId5"/>
    <sheet name="EU CQ3" sheetId="33" r:id="rId6"/>
    <sheet name="EU CR1" sheetId="22" r:id="rId7"/>
    <sheet name="EU CR2" sheetId="23" r:id="rId8"/>
    <sheet name="EU CQ7" sheetId="34" r:id="rId9"/>
    <sheet name="EU CR3" sheetId="24" r:id="rId10"/>
    <sheet name="EU CR4" sheetId="25" r:id="rId11"/>
    <sheet name="EU CR5" sheetId="26" r:id="rId12"/>
    <sheet name="EU CR6" sheetId="27" r:id="rId13"/>
    <sheet name="EU CR6-A" sheetId="28" r:id="rId14"/>
    <sheet name="EU CR7" sheetId="29" r:id="rId15"/>
    <sheet name="EU CR7-A" sheetId="30" r:id="rId16"/>
    <sheet name="EU CR8" sheetId="31" r:id="rId17"/>
    <sheet name="EU CCR1" sheetId="35" r:id="rId18"/>
    <sheet name="EU CCR2" sheetId="36" r:id="rId19"/>
    <sheet name="EU CCR3" sheetId="37" r:id="rId20"/>
    <sheet name="EU CCR4" sheetId="38" r:id="rId21"/>
    <sheet name="EU CCR5" sheetId="39" r:id="rId22"/>
    <sheet name="EU CCR6" sheetId="40" r:id="rId23"/>
    <sheet name="EU CCR8" sheetId="41" r:id="rId24"/>
    <sheet name="EU MR1" sheetId="42" r:id="rId25"/>
    <sheet name="EU CCyB1" sheetId="19" r:id="rId26"/>
    <sheet name="EU CCyB2" sheetId="20" r:id="rId27"/>
    <sheet name="EU SEC1" sheetId="44" r:id="rId28"/>
    <sheet name="EU SEC4" sheetId="45" r:id="rId29"/>
    <sheet name="EU LR1" sheetId="16" r:id="rId30"/>
    <sheet name="EU LR2" sheetId="17" r:id="rId31"/>
    <sheet name="EU LR3" sheetId="18" r:id="rId32"/>
    <sheet name="EU LIQB" sheetId="6" r:id="rId33"/>
    <sheet name="EU LIQ1" sheetId="5" r:id="rId34"/>
    <sheet name="EU LIQ2" sheetId="43" r:id="rId35"/>
    <sheet name="JYSKE REALKREDIT →" sheetId="13" r:id="rId36"/>
    <sheet name="EU CC1 JR" sheetId="46" r:id="rId37"/>
    <sheet name="EU OV1 JR" sheetId="10" r:id="rId38"/>
    <sheet name="EU CQ1 JR" sheetId="47" r:id="rId39"/>
    <sheet name="EU CQ3 JR" sheetId="48" r:id="rId40"/>
    <sheet name="EU CR1 JR" sheetId="66" r:id="rId41"/>
    <sheet name="EU CR2 JR" sheetId="50" r:id="rId42"/>
    <sheet name="EU CQ7 JR" sheetId="51" r:id="rId43"/>
    <sheet name="EU CR3 JR" sheetId="52" r:id="rId44"/>
    <sheet name="EU CR4 JR" sheetId="53" r:id="rId45"/>
    <sheet name="EU CR5 JR" sheetId="54" r:id="rId46"/>
    <sheet name="EU CR6 JR" sheetId="55" r:id="rId47"/>
    <sheet name="EU CR6-A JR" sheetId="56" r:id="rId48"/>
    <sheet name="EU CR7 JR" sheetId="57" r:id="rId49"/>
    <sheet name="EU CR7-A JR" sheetId="58" r:id="rId50"/>
    <sheet name="EU CR8 JR" sheetId="59" r:id="rId51"/>
    <sheet name="EU LR1 JR" sheetId="60" r:id="rId52"/>
    <sheet name="EU LR2 JR" sheetId="61" r:id="rId53"/>
    <sheet name="EU LR3 JR" sheetId="62" r:id="rId54"/>
    <sheet name="EU LIQ1 JR" sheetId="63" r:id="rId55"/>
    <sheet name="EU LIQ2 JR" sheetId="65" r:id="rId56"/>
  </sheets>
  <definedNames>
    <definedName name="chf" localSheetId="2">#REF!</definedName>
    <definedName name="chf">#REF!</definedName>
    <definedName name="czk" localSheetId="2">#REF!</definedName>
    <definedName name="czk">#REF!</definedName>
    <definedName name="dkk">#REF!</definedName>
    <definedName name="eur">#REF!</definedName>
    <definedName name="jpy">#REF!</definedName>
    <definedName name="nok">#REF!</definedName>
    <definedName name="sek">#REF!</definedName>
    <definedName name="SKEMA32_01_COL10">#REF!</definedName>
    <definedName name="SKEMA32_01_COL40">#REF!</definedName>
    <definedName name="SKEMA32_01_COL60">#REF!</definedName>
    <definedName name="SKEMA32_01_COL90">#REF!</definedName>
    <definedName name="SKEMA32_02_COL10">#REF!</definedName>
    <definedName name="SKEMA32_02_COL40">#REF!</definedName>
    <definedName name="SKEMA32_03_COL20">#REF!</definedName>
    <definedName name="SKEMA32_04_COL10">#REF!</definedName>
    <definedName name="SKEMA32_04_COL30">#REF!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67" l="1"/>
  <c r="D32" i="67"/>
  <c r="E28" i="67"/>
  <c r="E27" i="67"/>
  <c r="D27" i="67"/>
  <c r="E24" i="67"/>
  <c r="F20" i="67"/>
  <c r="E9" i="67"/>
  <c r="E8" i="67"/>
  <c r="E7" i="67"/>
  <c r="O29" i="19" l="1"/>
  <c r="J29" i="19" l="1"/>
  <c r="N28" i="19"/>
  <c r="O28" i="19" s="1"/>
  <c r="M28" i="19"/>
  <c r="L28" i="19"/>
  <c r="K28" i="19"/>
  <c r="I28" i="19"/>
  <c r="O27" i="19"/>
  <c r="J27" i="19"/>
  <c r="O26" i="19"/>
  <c r="J26" i="19"/>
  <c r="O25" i="19"/>
  <c r="J25" i="19"/>
  <c r="O24" i="19"/>
  <c r="J24" i="19"/>
  <c r="O23" i="19"/>
  <c r="J23" i="19"/>
  <c r="O22" i="19"/>
  <c r="J22" i="19"/>
  <c r="O21" i="19"/>
  <c r="J21" i="19"/>
  <c r="O20" i="19"/>
  <c r="J20" i="19"/>
  <c r="O19" i="19"/>
  <c r="J19" i="19"/>
  <c r="O18" i="19"/>
  <c r="J18" i="19"/>
  <c r="O17" i="19"/>
  <c r="J17" i="19"/>
  <c r="O16" i="19"/>
  <c r="J16" i="19"/>
  <c r="O15" i="19"/>
  <c r="J15" i="19"/>
  <c r="O14" i="19"/>
  <c r="J14" i="19"/>
  <c r="O13" i="19"/>
  <c r="J13" i="19"/>
  <c r="O12" i="19"/>
  <c r="J12" i="19"/>
  <c r="O11" i="19"/>
  <c r="J11" i="19"/>
  <c r="O10" i="19"/>
  <c r="J10" i="19"/>
  <c r="G28" i="19"/>
  <c r="F28" i="19"/>
  <c r="E28" i="19"/>
  <c r="J28" i="19" s="1"/>
  <c r="K16" i="35"/>
  <c r="J16" i="35"/>
  <c r="I16" i="35"/>
  <c r="H16" i="35"/>
  <c r="D10" i="66" l="1"/>
  <c r="M10" i="47" l="1"/>
  <c r="M19" i="47" s="1"/>
  <c r="F25" i="10" l="1"/>
  <c r="H28" i="19" l="1"/>
  <c r="F35" i="21" l="1"/>
  <c r="E19" i="21" l="1"/>
  <c r="F36" i="21"/>
  <c r="F27" i="21"/>
  <c r="F30" i="21"/>
  <c r="F32" i="21"/>
  <c r="F26" i="21"/>
  <c r="F21" i="21"/>
  <c r="F20" i="21"/>
  <c r="F9" i="21"/>
  <c r="F13" i="21"/>
  <c r="F14" i="21"/>
  <c r="F18" i="21"/>
  <c r="F19" i="21"/>
  <c r="F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tc={938C49DF-E587-4383-88BD-D13D8FFFF9C7}</author>
  </authors>
  <commentList>
    <comment ref="D10" authorId="0" shapeId="0" xr:uid="{938C49DF-E587-4383-88BD-D13D8FFFF9C7}">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38" authorId="0" shapeId="0" xr:uid="{063879F2-4A4C-42D6-8DC7-5B2D61F64039}">
      <text>
        <r>
          <rPr>
            <b/>
            <sz val="9"/>
            <color indexed="81"/>
            <rFont val="Tahoma"/>
            <family val="2"/>
          </rPr>
          <t>EBA staff:</t>
        </r>
        <r>
          <rPr>
            <sz val="9"/>
            <color indexed="81"/>
            <rFont val="Tahoma"/>
            <family val="2"/>
          </rPr>
          <t xml:space="preserve">
specific credit risk adjustments are not reported separately. For general credit risk adjustments we have C 47.00 r0181 c0010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tc={27E10913-638A-45C7-81A9-C0CD2B1EA719}</author>
  </authors>
  <commentList>
    <comment ref="E21" authorId="0" shapeId="0" xr:uid="{27E10913-638A-45C7-81A9-C0CD2B1EA719}">
      <text>
        <t>[Threaded comment]
Your version of Excel allows you to read this threaded comment; however, any edits to it will get removed if the file is opened in a newer version of Excel. Learn more: https://go.microsoft.com/fwlink/?linkid=870924
Comment:
    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
      </text>
    </comment>
  </commentList>
</comments>
</file>

<file path=xl/sharedStrings.xml><?xml version="1.0" encoding="utf-8"?>
<sst xmlns="http://schemas.openxmlformats.org/spreadsheetml/2006/main" count="2815" uniqueCount="1105">
  <si>
    <t>Jyske Bank Disclosure Q2 2023</t>
  </si>
  <si>
    <t>Reference date 2023-06-30</t>
  </si>
  <si>
    <t>Jyske Bank Group</t>
  </si>
  <si>
    <t>Composition of capital</t>
  </si>
  <si>
    <t>EU CC1 - Composition of regulatory own funds</t>
  </si>
  <si>
    <t>EU KM1 - Key metrics template</t>
  </si>
  <si>
    <t>Risk Exposure Amount</t>
  </si>
  <si>
    <t>EU OV1 - Overview of total risk exposure amounts</t>
  </si>
  <si>
    <t>Credit risk</t>
  </si>
  <si>
    <t>EU CQ1 - Credit quality of forborne exposures</t>
  </si>
  <si>
    <t>EU CQ3: Credit quality of performing and non-performing exposures by past due days</t>
  </si>
  <si>
    <t xml:space="preserve">EU CR1: Performing and non-performing exposures and related provisions. </t>
  </si>
  <si>
    <t>EU CR2: Changes in the stock of non-performing loans and advances</t>
  </si>
  <si>
    <t xml:space="preserve">EU CQ7: Collateral obtained by taking possession and execution processes </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</si>
  <si>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</si>
  <si>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</si>
  <si>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</si>
  <si>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</si>
  <si>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</si>
  <si>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</si>
  <si>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</si>
  <si>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</si>
  <si>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Counterparty credit risk</t>
  </si>
  <si>
    <t>EU CCR1 - Analysis of CCR exposure by approach</t>
  </si>
  <si>
    <t>EU CCR2 -Transactions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</si>
  <si>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</si>
  <si>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</si>
  <si>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</si>
  <si>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</si>
  <si>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</si>
  <si>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Market risk</t>
  </si>
  <si>
    <t>MR1 - Market risk under the standardised approach</t>
  </si>
  <si>
    <t xml:space="preserve">Countercyclical credit risk </t>
  </si>
  <si>
    <t>EU CCyB1 - Geographical distribution of credit exposures relevant for the calculation of the countercyclical buffer</t>
  </si>
  <si>
    <t>EU CCyB2 - Amount of institution-specific countercyclical capital buffer</t>
  </si>
  <si>
    <t xml:space="preserve">Securitisations </t>
  </si>
  <si>
    <t>EU-SEC1 - Securitisation exposures in the non-trading book</t>
  </si>
  <si>
    <t>EU-SEC4 - Securitisation exposures in the non-trading book and associated regulatory capital requirements - institution acting as investor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</si>
  <si>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</si>
  <si>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</si>
  <si>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</si>
  <si>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</si>
  <si>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</si>
  <si>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LIQB - Qualitative information</t>
  </si>
  <si>
    <t>EU LIQ1 - Quantitative information of LCR</t>
  </si>
  <si>
    <t xml:space="preserve">EU LIQ2: Net Stable Funding Ratio </t>
  </si>
  <si>
    <t>Jyske Realkredit</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</si>
  <si>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</si>
  <si>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</si>
  <si>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</si>
  <si>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</si>
  <si>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</si>
  <si>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</si>
  <si>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</si>
  <si>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26 (1), 27, 28, 29, EBA list 26 (3)</t>
  </si>
  <si>
    <t xml:space="preserve">     of which: Instrument type 1</t>
  </si>
  <si>
    <t>EBA list 26 (3)</t>
  </si>
  <si>
    <t xml:space="preserve">     of which: Instrument type 2</t>
  </si>
  <si>
    <t xml:space="preserve">     of which: Instrument type 3</t>
  </si>
  <si>
    <t xml:space="preserve">Retained earnings </t>
  </si>
  <si>
    <t>26 (1) (c)</t>
  </si>
  <si>
    <t>Accumulated other comprehensive income (and other reserves)</t>
  </si>
  <si>
    <t>26 (1)</t>
  </si>
  <si>
    <t>EU-3a</t>
  </si>
  <si>
    <t>Funds for general banking risk</t>
  </si>
  <si>
    <t>26 (1) (f)</t>
  </si>
  <si>
    <t xml:space="preserve">Amount of qualifying items referred to in Article 484 (3) and the related share premium accounts subject to phase out from CET1 </t>
  </si>
  <si>
    <t>483 (2)</t>
  </si>
  <si>
    <t>Minority interests (amount allowed in consolidated CET1)</t>
  </si>
  <si>
    <t>84, 479, 480</t>
  </si>
  <si>
    <t>EU-5a</t>
  </si>
  <si>
    <t xml:space="preserve">Independently reviewed interim profits net of any foreseeable charge or dividend </t>
  </si>
  <si>
    <t>26 (2)</t>
  </si>
  <si>
    <t>Common Equity Tier 1 (CET1) capital before regulatory adjustments</t>
  </si>
  <si>
    <t>Common Equity Tier 1 (CET1) capital: regulatory adjustments </t>
  </si>
  <si>
    <t>Additional value adjustments (negative amount)</t>
  </si>
  <si>
    <t>34, 105</t>
  </si>
  <si>
    <t>Intangible assets (net of related tax liability) (negative amount)</t>
  </si>
  <si>
    <t>36 (1) (b), 37, 472 (4)</t>
  </si>
  <si>
    <t>Not applicable</t>
  </si>
  <si>
    <t>Deferred tax assets that rely on future profitability excluding those arising from temporary differences (net of related tax liability where the conditions in Article 38 (3) are met) (negative amount)</t>
  </si>
  <si>
    <t>36 (1) (c), 38, 472 (5)</t>
  </si>
  <si>
    <t>Fair value reserves related to gains or losses on cash flow hedges of financial instruments that are not valued at fair value</t>
  </si>
  <si>
    <t>33 (a)</t>
  </si>
  <si>
    <t xml:space="preserve">Negative amounts resulting from the calculation of expected loss amounts </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</si>
  <si>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</si>
  <si>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</si>
  <si>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</si>
  <si>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</si>
  <si>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</si>
  <si>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</si>
  <si>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</si>
  <si>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</si>
  <si>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</si>
  <si>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 1 instruments of financial sector entities where those entities have reciprocal cross holdings with the institution designed to inflate artificially the own funds of the institution (negative amount)</t>
  </si>
  <si>
    <t>36 (1) (g), 44, 472 (9)</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</si>
  <si>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</si>
  <si>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36 (1) (h), 43, 45, 46, 49 (2) (3), 79, 472 (10)</t>
  </si>
  <si>
    <t>Direct, indirect and synthetic holdings by the institution of the CET1 instruments of financial sector entities where the institution has a significant investment in those entities (amount above 10% threshold and net of eligible short positions) (negative amount)</t>
  </si>
  <si>
    <t>36 (1) (i), 43, 45, 47, 48 (1) (b), 49 (1) to (3), 79, 470, 472 (11)</t>
  </si>
  <si>
    <t>EU-20a</t>
  </si>
  <si>
    <t>Exposure amount of the following items which qualify for a RW of 1250%, where the institution opts for the deduction alternative</t>
  </si>
  <si>
    <t>36 (1) (k)</t>
  </si>
  <si>
    <t>EU-20b</t>
  </si>
  <si>
    <t xml:space="preserve">     of which: qualifying holdings outside the financial sector (negative amount)</t>
  </si>
  <si>
    <t>36 (1) (k) (i), 89 to 91</t>
  </si>
  <si>
    <t>EU-20c</t>
  </si>
  <si>
    <t xml:space="preserve">     of which: securitisation positions (negative amount)</t>
  </si>
  <si>
    <t>36 (1) (k) (ii), 243 (1) (b), 244 (1) (b), 258</t>
  </si>
  <si>
    <t>EU-20d</t>
  </si>
  <si>
    <t xml:space="preserve">     of which: free deliveries (negative amount)</t>
  </si>
  <si>
    <t>36 (1) (k) (iii), 379 (3)</t>
  </si>
  <si>
    <t>Deferred tax assets arising from temporary differences (amount above 10% threshold, net of related tax liability where the conditions in Article 38 (3) are met) (negative amount)</t>
  </si>
  <si>
    <t>36 (1) (c), 38, 48 (1) (a), 470, 472 (5)</t>
  </si>
  <si>
    <t>Amount exceeding the 17,65% threshold (negative amount)</t>
  </si>
  <si>
    <t>48 (1)</t>
  </si>
  <si>
    <t xml:space="preserve">     of which: direct, indirect and synthetic holdings by the institution of the CET1 instruments of financial sector entities where the institution has a significant investment in those entities</t>
  </si>
  <si>
    <t>36 (1) (i), 48 (1) (b), 470, 472 (11)</t>
  </si>
  <si>
    <t xml:space="preserve">     of which: deferred tax assets arising from temporary differences</t>
  </si>
  <si>
    <t>EU-25a</t>
  </si>
  <si>
    <t>Losses for the current financial year (negative amount)</t>
  </si>
  <si>
    <t>36 (1) (a), 472 (3)</t>
  </si>
  <si>
    <t>EU-25b</t>
  </si>
  <si>
    <t>Foreseeable tax charges relating to CET1 items except where the institution suitably adjusts the amount of CET1 items insofar as such tax charges reduce the amount up to which those items may be used to cover risks or losses (negative amount)</t>
  </si>
  <si>
    <t>36 (1) (l)</t>
  </si>
  <si>
    <t>Qualifying AT1 deductions that exceed the AT1 items of the institution (negative amount)</t>
  </si>
  <si>
    <t>36 (1) (j)</t>
  </si>
  <si>
    <t>27a</t>
  </si>
  <si>
    <t>Other regulatory adjusments</t>
  </si>
  <si>
    <t>473a</t>
  </si>
  <si>
    <t>Total regulatory adjustments to Common Equity Tier 1 (CET1)</t>
  </si>
  <si>
    <t xml:space="preserve">Common Equity Tier 1 (CET1) capital </t>
  </si>
  <si>
    <t>Additional Tier 1 (AT1) capital: instruments</t>
  </si>
  <si>
    <t>51, 52</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</si>
  <si>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</si>
  <si>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</si>
  <si>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</si>
  <si>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486 (3)</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</si>
  <si>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</si>
  <si>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</si>
  <si>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</si>
  <si>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</si>
  <si>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</si>
  <si>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85, 86</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</si>
  <si>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</si>
  <si>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</si>
  <si>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</si>
  <si>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</si>
  <si>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52 (1) (b), 56 (a), 57</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</si>
  <si>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</si>
  <si>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</si>
  <si>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of the AT1 instruments of financial sector entities where the institution does not have a significant investment in those entities (amount above 10% threshold and net of eligible short positions) (negative amount)</t>
  </si>
  <si>
    <t>56 (c), 59, 60, 79</t>
  </si>
  <si>
    <t>Direct, indirect and synthetic holdings by the institution of the AT1 instruments of financial sector entities where the institution has a significant investment in those entities (net of eligible short positions) (negative amount)</t>
  </si>
  <si>
    <t>56 (d), 59, 79</t>
  </si>
  <si>
    <t>Qualifying T2 deductions that exceed the T2 items of the institution (negative amount)</t>
  </si>
  <si>
    <t>56 (e)</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</si>
  <si>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</si>
  <si>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</si>
  <si>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</si>
  <si>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</si>
  <si>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</si>
  <si>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</si>
  <si>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</si>
  <si>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62, 63</t>
  </si>
  <si>
    <t>Amount of qualifying  items referred to in Article 484 (5) and the related share premium accounts subject to phase out from T2 as described in Article 486 (4) CRR</t>
  </si>
  <si>
    <t>486 (4)</t>
  </si>
  <si>
    <t>EU-47a</t>
  </si>
  <si>
    <t>Amount of qualifying  items referred to in Article 494a (2) subject to phase out from T2</t>
  </si>
  <si>
    <t>483 (4)</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</si>
  <si>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</si>
  <si>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</si>
  <si>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</si>
  <si>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87, 88, 480</t>
  </si>
  <si>
    <t xml:space="preserve">   of which: instruments issued by subsidiaries subject to phase out</t>
  </si>
  <si>
    <t>Credit risk adjustments</t>
  </si>
  <si>
    <t>62 (c) &amp; (d)</t>
  </si>
  <si>
    <t>Tier 2 (T2) capital before regulatory adjustments</t>
  </si>
  <si>
    <t>Tier 2 (T2) capital: regulatory adjustments </t>
  </si>
  <si>
    <t>Direct and indirect holdings by an institution of own T2 instruments and subordinated loans (negative amount)</t>
  </si>
  <si>
    <t>63 (b) (i), 66 (a), 67</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</si>
  <si>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</si>
  <si>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66 (b), 68</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</si>
  <si>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</si>
  <si>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66 (c), 69, 70, 79</t>
  </si>
  <si>
    <t>54a</t>
  </si>
  <si>
    <t>Direct and indirect holdings by the institution of the T2 instruments and subordinated loans of financial sector entities where the institution has a significant investment in those entities (net of eligible short positions) (negative amount)</t>
  </si>
  <si>
    <t>66 (d), 69, 79</t>
  </si>
  <si>
    <r>
      <t>EU-56a</t>
    </r>
    <r>
      <rPr>
        <sz val="8"/>
        <rFont val="Effra"/>
        <family val="2"/>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</si>
  <si>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</si>
  <si>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</si>
  <si>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</si>
  <si>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</si>
  <si>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</si>
  <si>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</si>
  <si>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</si>
  <si>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</si>
  <si>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</si>
  <si>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92 (2) (a), 465</t>
  </si>
  <si>
    <t>Tier 1</t>
  </si>
  <si>
    <t>92 (2) (b), 465</t>
  </si>
  <si>
    <t>Total capital</t>
  </si>
  <si>
    <t>92 (2) (c)</t>
  </si>
  <si>
    <t>Institution CET1 overall capital requirements</t>
  </si>
  <si>
    <t>CRD 128, 129, 130, 131, 133</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</si>
  <si>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</si>
  <si>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</si>
  <si>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</si>
  <si>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</si>
  <si>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</si>
  <si>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CRD 131</t>
  </si>
  <si>
    <t>EU-67b</t>
  </si>
  <si>
    <t>of which: additional own funds requirements to address the risks other than the risk of excessive leverage</t>
  </si>
  <si>
    <t>Common Equity Tier 1 capital (as a percentage of risk exposure amount) available after meeting the minimum capital requirements</t>
  </si>
  <si>
    <t>CRD 128</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</si>
  <si>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</si>
  <si>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</si>
  <si>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36 (1) (h), 45, 46
56 (c), 59, 60, 66 (c), 69, 70</t>
  </si>
  <si>
    <t xml:space="preserve">Direct and indirect holdings by the institution of the CET1 instruments of financial sector entities where the institution has a significant investment in those entities (amount below 17.65% thresholds and net of eligible short positions) </t>
  </si>
  <si>
    <t>36 (1) (i), 45, 48</t>
  </si>
  <si>
    <t>Deferred tax assets arising from temporary differences (amount below 17.65%  threshold, net of related tax liability where the conditions in Article 38 (3) are met)</t>
  </si>
  <si>
    <t>36 (1) (c), 38, 48</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</si>
  <si>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</si>
  <si>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</si>
  <si>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</si>
  <si>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</si>
  <si>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</si>
  <si>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</si>
  <si>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</si>
  <si>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484 (3), 486 (2) &amp; (5)</t>
  </si>
  <si>
    <t>Amount excluded from CET1 due to cap (excess over cap after redemptions and maturities)</t>
  </si>
  <si>
    <t>Current cap on AT1 instruments subject to phase out arrangements</t>
  </si>
  <si>
    <t>484 (4), 486 (3) &amp; (5)</t>
  </si>
  <si>
    <t>Amount excluded from AT1 due to cap (excess over cap after redemptions and maturities)</t>
  </si>
  <si>
    <t>Current cap on T2 instruments subject to phase out arrangements</t>
  </si>
  <si>
    <t>484 (5), 486 (4) &amp; (5)</t>
  </si>
  <si>
    <t>Amount excluded from T2 due to cap (excess over cap after redemptions and maturities)</t>
  </si>
  <si>
    <t>Template EU KM1 - Key metrics template</t>
  </si>
  <si>
    <t>Currency and units (DKK million)</t>
  </si>
  <si>
    <t>a</t>
  </si>
  <si>
    <t>b</t>
  </si>
  <si>
    <t>c</t>
  </si>
  <si>
    <t>d</t>
  </si>
  <si>
    <t>e</t>
  </si>
  <si>
    <t>30.06.2023</t>
  </si>
  <si>
    <t>31.03.2023</t>
  </si>
  <si>
    <t>31.12.2022</t>
  </si>
  <si>
    <t>30.09.2022</t>
  </si>
  <si>
    <t>30.06.2022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</si>
  <si>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</si>
  <si>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</si>
  <si>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</si>
  <si>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</si>
  <si>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</si>
  <si>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</si>
  <si>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</si>
  <si>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Effra"/>
        <family val="2"/>
      </rPr>
      <t> </t>
    </r>
    <r>
      <rPr>
        <sz val="11"/>
        <color rgb="FF000000"/>
        <rFont val="Effra"/>
        <family val="2"/>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</si>
  <si>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</si>
  <si>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</si>
  <si>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</si>
  <si>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</si>
  <si>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</si>
  <si>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</si>
  <si>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</si>
  <si>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</si>
  <si>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</si>
  <si>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</si>
  <si>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</si>
  <si>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</si>
  <si>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</si>
  <si>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</si>
  <si>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</si>
  <si>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</si>
  <si>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</si>
  <si>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</si>
  <si>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</si>
  <si>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</si>
  <si>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</si>
  <si>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</si>
  <si>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</si>
  <si>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</si>
  <si>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</si>
  <si>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</si>
  <si>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</si>
  <si>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</si>
  <si>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</si>
  <si>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</si>
  <si>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</si>
  <si>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</si>
  <si>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</si>
  <si>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</si>
  <si>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</si>
  <si>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</si>
  <si>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</si>
  <si>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 xml:space="preserve">
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</si>
  <si>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</si>
  <si>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</si>
  <si>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</si>
  <si>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</si>
  <si>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</si>
  <si>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</si>
  <si>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</si>
  <si>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</si>
  <si>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</si>
  <si>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</si>
  <si>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</si>
  <si>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</si>
  <si>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</si>
  <si>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OV1 – Overview of total risk exposure amounts</t>
  </si>
  <si>
    <t>Risk weighted exposure amounts (RWEAs)</t>
  </si>
  <si>
    <t>Total own funds requirements</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</si>
  <si>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</si>
  <si>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</si>
  <si>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</si>
  <si>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</si>
  <si>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</si>
  <si>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</si>
  <si>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</si>
  <si>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</si>
  <si>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</si>
  <si>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</si>
  <si>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</si>
  <si>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</si>
  <si>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</si>
  <si>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</si>
  <si>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</si>
  <si>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</si>
  <si>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</si>
  <si>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</si>
  <si>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</si>
  <si>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</si>
  <si>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</si>
  <si>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</si>
  <si>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</si>
  <si>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</si>
  <si>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</si>
  <si>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</si>
  <si>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</si>
  <si>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</si>
  <si>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</si>
  <si>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</si>
  <si>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</si>
  <si>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</si>
  <si>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</si>
  <si>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Other</t>
  </si>
  <si>
    <t>Total</t>
  </si>
  <si>
    <t>Template EU CQ1: Credit quality of forborne exposures</t>
  </si>
  <si>
    <t xml:space="preserve">a </t>
  </si>
  <si>
    <t xml:space="preserve">b </t>
  </si>
  <si>
    <t xml:space="preserve">c </t>
  </si>
  <si>
    <t xml:space="preserve"> f</t>
  </si>
  <si>
    <t xml:space="preserve"> G</t>
  </si>
  <si>
    <t>H</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</si>
  <si>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</si>
  <si>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</si>
  <si>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</si>
  <si>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</si>
  <si>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</si>
  <si>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</si>
  <si>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</si>
  <si>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</si>
  <si>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DKKm</t>
  </si>
  <si>
    <t>of which
defaulted</t>
  </si>
  <si>
    <t>of which
impaired</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</si>
  <si>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</si>
  <si>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</si>
  <si>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</si>
  <si>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</si>
  <si>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</si>
  <si>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</si>
  <si>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</si>
  <si>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</si>
  <si>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</si>
  <si>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</si>
  <si>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</si>
  <si>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</si>
  <si>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</si>
  <si>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</si>
  <si>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</si>
  <si>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Households</t>
  </si>
  <si>
    <t>080</t>
  </si>
  <si>
    <t>Debt Securities</t>
  </si>
  <si>
    <t>090</t>
  </si>
  <si>
    <t>Loan commitments given</t>
  </si>
  <si>
    <t>100</t>
  </si>
  <si>
    <t>Template EU CQ3: Credit quality of performing and non-performing exposures by past due days</t>
  </si>
  <si>
    <t>f</t>
  </si>
  <si>
    <t>g</t>
  </si>
  <si>
    <t>h</t>
  </si>
  <si>
    <t>i</t>
  </si>
  <si>
    <t>j</t>
  </si>
  <si>
    <t>k</t>
  </si>
  <si>
    <t>l</t>
  </si>
  <si>
    <t>Gross carrying amount/nominal amount</t>
  </si>
  <si>
    <t>Performing exposures</t>
  </si>
  <si>
    <t>Non-performing exposures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</si>
  <si>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</si>
  <si>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</si>
  <si>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</si>
  <si>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</si>
  <si>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</si>
  <si>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</si>
  <si>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</si>
  <si>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</si>
  <si>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</si>
  <si>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defaulted</t>
  </si>
  <si>
    <t>Cash balances at central banks
 and other demand deposits</t>
  </si>
  <si>
    <t xml:space="preserve">      Of which SMEs</t>
  </si>
  <si>
    <t>Debt securities</t>
  </si>
  <si>
    <t>110</t>
  </si>
  <si>
    <t>120</t>
  </si>
  <si>
    <t>130</t>
  </si>
  <si>
    <t>140</t>
  </si>
  <si>
    <t>150</t>
  </si>
  <si>
    <t>Off-balance-sheet exposures</t>
  </si>
  <si>
    <t>160</t>
  </si>
  <si>
    <t>170</t>
  </si>
  <si>
    <t>180</t>
  </si>
  <si>
    <t>190</t>
  </si>
  <si>
    <t>200</t>
  </si>
  <si>
    <t>210</t>
  </si>
  <si>
    <t>220</t>
  </si>
  <si>
    <t xml:space="preserve">Template EU CR1: Performing and non-performing exposures and related provisions. </t>
  </si>
  <si>
    <t>m</t>
  </si>
  <si>
    <t>n</t>
  </si>
  <si>
    <t>o</t>
  </si>
  <si>
    <t>Gross carrying values</t>
  </si>
  <si>
    <t>Accumulated impairment, accumulated negative changes in fair value due
 to credit risk and provisions</t>
  </si>
  <si>
    <t>Accumulated
 partial
 write-of</t>
  </si>
  <si>
    <t>Collateral and financial
 guarantees received</t>
  </si>
  <si>
    <t>Performing exposures – 
accumulated impairment and provisions</t>
  </si>
  <si>
    <t>Non-performing exposures – accumulated 
impairment, accumulated negative changes in fair value due to credit risk and provisions</t>
  </si>
  <si>
    <t>On performing
 exposures</t>
  </si>
  <si>
    <t>On non-performing
 exposures</t>
  </si>
  <si>
    <t>Of which
 stage 1</t>
  </si>
  <si>
    <t>Of which
 stage 2</t>
  </si>
  <si>
    <t>Of which
 stage 3</t>
  </si>
  <si>
    <t xml:space="preserve">          Of which SMEs</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</si>
  <si>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</si>
  <si>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</si>
  <si>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</si>
  <si>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</si>
  <si>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</si>
  <si>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</si>
  <si>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</si>
  <si>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</si>
  <si>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1000000</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</si>
  <si>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</si>
  <si>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</si>
  <si>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</si>
  <si>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</si>
  <si>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</si>
  <si>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</si>
  <si>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</si>
  <si>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</si>
  <si>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</si>
  <si>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</si>
  <si>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</si>
  <si>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Template EU CR3 –  CRM techniques overview:  Disclosure of the use of credit risk mitigation techniques</t>
  </si>
  <si>
    <t xml:space="preserve">Unsecured carrying amount </t>
  </si>
  <si>
    <t>Secured carrying amount</t>
  </si>
  <si>
    <r>
      <rPr>
        <sz val="8.5"/>
        <rFont val="Effra"/>
        <family val="2"/>
      </rPr>
      <t>Of which</t>
    </r>
    <r>
      <rPr>
        <b/>
        <sz val="8.5"/>
        <rFont val="Effra"/>
        <family val="2"/>
      </rPr>
      <t xml:space="preserve"> secured by collateral </t>
    </r>
  </si>
  <si>
    <r>
      <rPr>
        <sz val="8.5"/>
        <rFont val="Effra"/>
        <family val="2"/>
      </rPr>
      <t xml:space="preserve">Of which </t>
    </r>
    <r>
      <rPr>
        <b/>
        <sz val="8.5"/>
        <rFont val="Effra"/>
        <family val="2"/>
      </rPr>
      <t>secured by financial guarantees</t>
    </r>
  </si>
  <si>
    <r>
      <rPr>
        <sz val="8.5"/>
        <rFont val="Effra"/>
        <family val="2"/>
      </rPr>
      <t xml:space="preserve">Of which </t>
    </r>
    <r>
      <rPr>
        <b/>
        <sz val="8.5"/>
        <rFont val="Effra"/>
        <family val="2"/>
      </rPr>
      <t>secured by credit derivatives</t>
    </r>
  </si>
  <si>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</si>
  <si>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</si>
  <si>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</si>
  <si>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</si>
  <si>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</si>
  <si>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</si>
  <si>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</si>
  <si>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</si>
  <si>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</si>
  <si>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</si>
  <si>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</si>
  <si>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</si>
  <si>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</si>
  <si>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</si>
  <si>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</si>
  <si>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</si>
  <si>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</si>
  <si>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</si>
  <si>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</si>
  <si>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</si>
  <si>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</si>
  <si>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</si>
  <si>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</si>
  <si>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</si>
  <si>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</si>
  <si>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</si>
  <si>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Equity</t>
  </si>
  <si>
    <t>Other items</t>
  </si>
  <si>
    <t>TOTAL</t>
  </si>
  <si>
    <t>Template EU CR5 – standardised approach</t>
  </si>
  <si>
    <t>Risk weight</t>
  </si>
  <si>
    <t>Of which unrated</t>
  </si>
  <si>
    <t>Others</t>
  </si>
  <si>
    <t>p</t>
  </si>
  <si>
    <t>q</t>
  </si>
  <si>
    <t>Unit or shares in collective investment undertakings</t>
  </si>
  <si>
    <r>
      <t>Template EU CR6</t>
    </r>
    <r>
      <rPr>
        <b/>
        <strike/>
        <sz val="16"/>
        <color rgb="FFFFFFFF"/>
        <rFont val="Effra"/>
        <family val="2"/>
      </rPr>
      <t xml:space="preserve"> </t>
    </r>
    <r>
      <rPr>
        <b/>
        <sz val="16"/>
        <color rgb="FFFFFFFF"/>
        <rFont val="Effra"/>
        <family val="2"/>
      </rPr>
      <t>– IRB approach – Credit risk exposures by exposure class and PD range</t>
    </r>
  </si>
  <si>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</si>
  <si>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</si>
  <si>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</si>
  <si>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</si>
  <si>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</si>
  <si>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</si>
  <si>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</si>
  <si>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</si>
  <si>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</si>
  <si>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</si>
  <si>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</si>
  <si>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</si>
  <si>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</si>
  <si>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</si>
  <si>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 xml:space="preserve">Corporate </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</si>
  <si>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</si>
  <si>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</si>
  <si>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</si>
  <si>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</si>
  <si>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</si>
  <si>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</si>
  <si>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</si>
  <si>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</si>
  <si>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</si>
  <si>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</si>
  <si>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</si>
  <si>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</si>
  <si>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</si>
  <si>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</si>
  <si>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</si>
  <si>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</si>
  <si>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</si>
  <si>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</si>
  <si>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Corporate SL</t>
  </si>
  <si>
    <t>-</t>
  </si>
  <si>
    <t>Corporate  SME</t>
  </si>
  <si>
    <t>Retail Mort</t>
  </si>
  <si>
    <t>Retail Mort SME</t>
  </si>
  <si>
    <t>Retail Other</t>
  </si>
  <si>
    <t>Retail Other SME</t>
  </si>
  <si>
    <t>Total (all exposures classes)</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</si>
  <si>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</si>
  <si>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</si>
  <si>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</si>
  <si>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</si>
  <si>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</si>
  <si>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</si>
  <si>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</si>
  <si>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</si>
  <si>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</si>
  <si>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</si>
  <si>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</si>
  <si>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</si>
  <si>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</si>
  <si>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</si>
  <si>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</si>
  <si>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</si>
  <si>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</si>
  <si>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</si>
  <si>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</si>
  <si>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</si>
  <si>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</si>
  <si>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Effra"/>
        <family val="2"/>
      </rPr>
      <t>-</t>
    </r>
    <r>
      <rPr>
        <b/>
        <sz val="8.5"/>
        <color theme="1"/>
        <rFont val="Effra"/>
        <family val="2"/>
      </rPr>
      <t>IRB</t>
    </r>
  </si>
  <si>
    <t>Central governments and central banks</t>
  </si>
  <si>
    <t xml:space="preserve">Corporates </t>
  </si>
  <si>
    <t>of which Corporates - SMEs</t>
  </si>
  <si>
    <t>of which Corporates - Specialised lending</t>
  </si>
  <si>
    <r>
      <t>Exposures under A</t>
    </r>
    <r>
      <rPr>
        <b/>
        <sz val="8.5"/>
        <color rgb="FF00B050"/>
        <rFont val="Effra"/>
        <family val="2"/>
      </rPr>
      <t>-</t>
    </r>
    <r>
      <rPr>
        <b/>
        <sz val="8.5"/>
        <color theme="1"/>
        <rFont val="Effra"/>
        <family val="2"/>
      </rPr>
      <t>IRB</t>
    </r>
  </si>
  <si>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</si>
  <si>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</si>
  <si>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</si>
  <si>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</si>
  <si>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8.5"/>
        <color rgb="FF00B050"/>
        <rFont val="Effra"/>
        <family val="2"/>
      </rPr>
      <t>-</t>
    </r>
    <r>
      <rPr>
        <b/>
        <sz val="8.5"/>
        <color theme="1"/>
        <rFont val="Effra"/>
        <family val="2"/>
      </rPr>
      <t>IRB exposures and A</t>
    </r>
    <r>
      <rPr>
        <b/>
        <sz val="8.5"/>
        <color rgb="FF00B050"/>
        <rFont val="Effra"/>
        <family val="2"/>
      </rPr>
      <t>-</t>
    </r>
    <r>
      <rPr>
        <b/>
        <sz val="8.5"/>
        <color theme="1"/>
        <rFont val="Effra"/>
        <family val="2"/>
      </rPr>
      <t>IRB exposures)</t>
    </r>
  </si>
  <si>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</si>
  <si>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</si>
  <si>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</si>
  <si>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</si>
  <si>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</si>
  <si>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</si>
  <si>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r>
      <rPr>
        <b/>
        <sz val="8.5"/>
        <color theme="1"/>
        <rFont val="Effra"/>
        <family val="2"/>
      </rPr>
      <t xml:space="preserve">RWEA without substitution effects
</t>
    </r>
    <r>
      <rPr>
        <sz val="8.5"/>
        <color theme="1"/>
        <rFont val="Effra"/>
        <family val="2"/>
      </rPr>
      <t xml:space="preserve">(reduction effects only)
</t>
    </r>
  </si>
  <si>
    <r>
      <t xml:space="preserve">RWEA with substitution effects
</t>
    </r>
    <r>
      <rPr>
        <sz val="8.5"/>
        <color theme="1"/>
        <rFont val="Effra"/>
        <family val="2"/>
      </rPr>
      <t>(both reduction and sustitution effects)</t>
    </r>
    <r>
      <rPr>
        <b/>
        <sz val="8.5"/>
        <color theme="1"/>
        <rFont val="Effra"/>
        <family val="2"/>
      </rPr>
      <t xml:space="preserve">
</t>
    </r>
  </si>
  <si>
    <r>
      <t xml:space="preserve"> 
Part of exposures covered by </t>
    </r>
    <r>
      <rPr>
        <b/>
        <sz val="8.5"/>
        <color theme="1"/>
        <rFont val="Effra"/>
        <family val="2"/>
      </rPr>
      <t>Financial Collaterals (%</t>
    </r>
    <r>
      <rPr>
        <sz val="8.5"/>
        <color theme="1"/>
        <rFont val="Effra"/>
        <family val="2"/>
      </rPr>
      <t>)</t>
    </r>
  </si>
  <si>
    <r>
      <t xml:space="preserve">Part of exposures covered by </t>
    </r>
    <r>
      <rPr>
        <b/>
        <sz val="8.5"/>
        <color theme="1"/>
        <rFont val="Effra"/>
        <family val="2"/>
      </rPr>
      <t>Other eligible collaterals (%)</t>
    </r>
  </si>
  <si>
    <r>
      <t xml:space="preserve">Part of exposures covered by </t>
    </r>
    <r>
      <rPr>
        <b/>
        <sz val="8.5"/>
        <color theme="1"/>
        <rFont val="Effra"/>
        <family val="2"/>
      </rPr>
      <t>Other funded credit protection (%)</t>
    </r>
  </si>
  <si>
    <r>
      <t xml:space="preserve">
Part of exposures covered by </t>
    </r>
    <r>
      <rPr>
        <b/>
        <sz val="8.5"/>
        <color theme="1"/>
        <rFont val="Effra"/>
        <family val="2"/>
      </rPr>
      <t>Guarantees (%)</t>
    </r>
  </si>
  <si>
    <r>
      <t xml:space="preserve">Part of exposures covered by </t>
    </r>
    <r>
      <rPr>
        <b/>
        <sz val="8.5"/>
        <color theme="1"/>
        <rFont val="Effra"/>
        <family val="2"/>
      </rPr>
      <t>Credit Derivatives (%)</t>
    </r>
  </si>
  <si>
    <r>
      <t xml:space="preserve">Part of exposures covered by </t>
    </r>
    <r>
      <rPr>
        <b/>
        <sz val="8.5"/>
        <color theme="1"/>
        <rFont val="Effra"/>
        <family val="2"/>
      </rPr>
      <t>Immovable property Collaterals (%</t>
    </r>
    <r>
      <rPr>
        <sz val="8.5"/>
        <color theme="1"/>
        <rFont val="Effra"/>
        <family val="2"/>
      </rPr>
      <t>)</t>
    </r>
  </si>
  <si>
    <r>
      <t xml:space="preserve">Part of exposures covered by </t>
    </r>
    <r>
      <rPr>
        <b/>
        <sz val="8.5"/>
        <color theme="1"/>
        <rFont val="Effra"/>
        <family val="2"/>
      </rPr>
      <t>Receivables (%</t>
    </r>
    <r>
      <rPr>
        <sz val="8.5"/>
        <color theme="1"/>
        <rFont val="Effra"/>
        <family val="2"/>
      </rPr>
      <t>)</t>
    </r>
  </si>
  <si>
    <r>
      <t xml:space="preserve">Part of exposures covered by </t>
    </r>
    <r>
      <rPr>
        <b/>
        <sz val="8.5"/>
        <color theme="1"/>
        <rFont val="Effra"/>
        <family val="2"/>
      </rPr>
      <t>Other physical collateral (%</t>
    </r>
    <r>
      <rPr>
        <sz val="8.5"/>
        <color theme="1"/>
        <rFont val="Effra"/>
        <family val="2"/>
      </rPr>
      <t>)</t>
    </r>
  </si>
  <si>
    <r>
      <t xml:space="preserve">Part of exposures covered by </t>
    </r>
    <r>
      <rPr>
        <b/>
        <sz val="8.5"/>
        <color theme="1"/>
        <rFont val="Effra"/>
        <family val="2"/>
      </rPr>
      <t>Cash on deposit (%)</t>
    </r>
  </si>
  <si>
    <r>
      <t>Part of exposures covered by</t>
    </r>
    <r>
      <rPr>
        <b/>
        <sz val="8.5"/>
        <color theme="1"/>
        <rFont val="Effra"/>
        <family val="2"/>
      </rPr>
      <t xml:space="preserve"> Life insurance policies (%)</t>
    </r>
  </si>
  <si>
    <r>
      <t xml:space="preserve">Part of exposures covered by </t>
    </r>
    <r>
      <rPr>
        <b/>
        <sz val="8.5"/>
        <color theme="1"/>
        <rFont val="Effra"/>
        <family val="2"/>
      </rPr>
      <t>Instruments held by a third party (%)</t>
    </r>
  </si>
  <si>
    <t>No mapping to reporting</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</si>
  <si>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</si>
  <si>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</si>
  <si>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</si>
  <si>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</si>
  <si>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</si>
  <si>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</si>
  <si>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</si>
  <si>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</si>
  <si>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</si>
  <si>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</si>
  <si>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</si>
  <si>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</si>
  <si>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</si>
  <si>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</si>
  <si>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</si>
  <si>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</si>
  <si>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</si>
  <si>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</si>
  <si>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</si>
  <si>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</si>
  <si>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</si>
  <si>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</si>
  <si>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</si>
  <si>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</si>
  <si>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</si>
  <si>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</si>
  <si>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</si>
  <si>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</si>
  <si>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</si>
  <si>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</si>
  <si>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</si>
  <si>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</si>
  <si>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</si>
  <si>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</si>
  <si>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</si>
  <si>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</si>
  <si>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</si>
  <si>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</si>
  <si>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</si>
  <si>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</si>
  <si>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</si>
  <si>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</si>
  <si>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</si>
  <si>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</si>
  <si>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t>Fixed format</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</si>
  <si>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</si>
  <si>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</si>
  <si>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</si>
  <si>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</si>
  <si>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</si>
  <si>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</si>
  <si>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Effra"/>
        <family val="2"/>
      </rPr>
      <t>Transactions subject to the Alternative approach (Based on the Original Exposure Method</t>
    </r>
    <r>
      <rPr>
        <u/>
        <sz val="10"/>
        <rFont val="Effra"/>
        <family val="2"/>
      </rPr>
      <t>)</t>
    </r>
  </si>
  <si>
    <t xml:space="preserve">Total transactions subject to own funds requirements for CVA risk </t>
  </si>
  <si>
    <t>Template EU CCR3 – Standardised approach – CCR exposures by regulatory exposure class and risk weights</t>
  </si>
  <si>
    <t>Exposure classes</t>
  </si>
  <si>
    <r>
      <rPr>
        <sz val="10"/>
        <color rgb="FFFF0000"/>
        <rFont val="Effra"/>
        <family val="2"/>
      </rPr>
      <t xml:space="preserve"> </t>
    </r>
    <r>
      <rPr>
        <strike/>
        <sz val="10"/>
        <color rgb="FFFF0000"/>
        <rFont val="Effra"/>
        <family val="2"/>
      </rPr>
      <t>l</t>
    </r>
  </si>
  <si>
    <t xml:space="preserve">Total exposure value </t>
  </si>
  <si>
    <t xml:space="preserve">Regional government or local authorities </t>
  </si>
  <si>
    <t>Total exposure value</t>
  </si>
  <si>
    <t>Template EU CCR4 – IRB approach – CCR exposures by exposure class and PD scale</t>
  </si>
  <si>
    <t>Exposure class X =</t>
  </si>
  <si>
    <t>Corporates (A-IRB)</t>
  </si>
  <si>
    <t>PD scale</t>
  </si>
  <si>
    <t>Exposure weighted average maturity (years)</t>
  </si>
  <si>
    <t>1 … x</t>
  </si>
  <si>
    <t>Exposure class X</t>
  </si>
  <si>
    <t>Corporate</t>
  </si>
  <si>
    <t>x</t>
  </si>
  <si>
    <t>Sub-total (Exposure class X)</t>
  </si>
  <si>
    <t>Retail (A-IRB)</t>
  </si>
  <si>
    <t>y</t>
  </si>
  <si>
    <t>Total (all CCR relevant exposure classes)</t>
  </si>
  <si>
    <r>
      <t>Template EU CCR5 – Composition of collateral for CCR exposure</t>
    </r>
    <r>
      <rPr>
        <b/>
        <strike/>
        <sz val="16"/>
        <color rgb="FFFFFFFF"/>
        <rFont val="Effra"/>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</si>
  <si>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</si>
  <si>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</si>
  <si>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</si>
  <si>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</si>
  <si>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</si>
  <si>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</si>
  <si>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</si>
  <si>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</si>
  <si>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</si>
  <si>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</si>
  <si>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</si>
  <si>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</si>
  <si>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</si>
  <si>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</si>
  <si>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</si>
  <si>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</si>
  <si>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</si>
  <si>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Fixed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</si>
  <si>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</si>
  <si>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</si>
  <si>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</si>
  <si>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</si>
  <si>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</si>
  <si>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</si>
  <si>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</si>
  <si>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</si>
  <si>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</si>
  <si>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</si>
  <si>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</si>
  <si>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</si>
  <si>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</si>
  <si>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</si>
  <si>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</si>
  <si>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</si>
  <si>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</si>
  <si>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</si>
  <si>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</si>
  <si>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</si>
  <si>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</si>
  <si>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</si>
  <si>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</si>
  <si>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</si>
  <si>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</si>
  <si>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</si>
  <si>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</si>
  <si>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</si>
  <si>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</si>
  <si>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</si>
  <si>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</si>
  <si>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</si>
  <si>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</si>
  <si>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</si>
  <si>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</si>
  <si>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</si>
  <si>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</si>
  <si>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0"/>
        <color theme="1"/>
        <rFont val="Effra"/>
        <family val="2"/>
      </rPr>
      <t>(specific risk)</t>
    </r>
  </si>
  <si>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</si>
  <si>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</si>
  <si>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</si>
  <si>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</si>
  <si>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</si>
  <si>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</si>
  <si>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</si>
  <si>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</si>
  <si>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</si>
  <si>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</si>
  <si>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</si>
  <si>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</si>
  <si>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</si>
  <si>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</si>
  <si>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</si>
  <si>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Abb.</t>
  </si>
  <si>
    <t>Breakdown by country:</t>
  </si>
  <si>
    <t>0101</t>
  </si>
  <si>
    <t>DK</t>
  </si>
  <si>
    <t>Denmark</t>
  </si>
  <si>
    <t>0102</t>
  </si>
  <si>
    <t>AU</t>
  </si>
  <si>
    <t>Australia</t>
  </si>
  <si>
    <t>0103</t>
  </si>
  <si>
    <t>BG</t>
  </si>
  <si>
    <t>Bulgaria</t>
  </si>
  <si>
    <t>0104</t>
  </si>
  <si>
    <t>CZ</t>
  </si>
  <si>
    <t>Czech Republic</t>
  </si>
  <si>
    <t>0105</t>
  </si>
  <si>
    <t>DE</t>
  </si>
  <si>
    <t>Germany</t>
  </si>
  <si>
    <t>0106</t>
  </si>
  <si>
    <t>EE</t>
  </si>
  <si>
    <t>Estonia</t>
  </si>
  <si>
    <t>0107</t>
  </si>
  <si>
    <t>FR</t>
  </si>
  <si>
    <t>France</t>
  </si>
  <si>
    <t>0108</t>
  </si>
  <si>
    <t>GB</t>
  </si>
  <si>
    <t>United Kingdom</t>
  </si>
  <si>
    <t>0109</t>
  </si>
  <si>
    <t>HK</t>
  </si>
  <si>
    <t>Hong Kong</t>
  </si>
  <si>
    <t>0110</t>
  </si>
  <si>
    <t>HR</t>
  </si>
  <si>
    <t>Croatia</t>
  </si>
  <si>
    <t>0111</t>
  </si>
  <si>
    <t>IE</t>
  </si>
  <si>
    <t>Ireland</t>
  </si>
  <si>
    <t>0112</t>
  </si>
  <si>
    <t>IS</t>
  </si>
  <si>
    <t>Iceland</t>
  </si>
  <si>
    <t>0113</t>
  </si>
  <si>
    <t>LU</t>
  </si>
  <si>
    <t>Luxembourg</t>
  </si>
  <si>
    <t>0114</t>
  </si>
  <si>
    <t>NL</t>
  </si>
  <si>
    <t>Netherlands</t>
  </si>
  <si>
    <t>0115</t>
  </si>
  <si>
    <t>NO</t>
  </si>
  <si>
    <t>Norway</t>
  </si>
  <si>
    <t>0116</t>
  </si>
  <si>
    <t>RO</t>
  </si>
  <si>
    <t>Romania</t>
  </si>
  <si>
    <t>0117</t>
  </si>
  <si>
    <t>SE</t>
  </si>
  <si>
    <t>Sweden</t>
  </si>
  <si>
    <t>0118</t>
  </si>
  <si>
    <t>SK</t>
  </si>
  <si>
    <t>Slovakia</t>
  </si>
  <si>
    <t>0119</t>
  </si>
  <si>
    <t>OTHER</t>
  </si>
  <si>
    <t>Template EU CCyB2 - Amount of institution-specific countercyclical capital buffer</t>
  </si>
  <si>
    <t>Institution specific countercyclical capital buffer rate</t>
  </si>
  <si>
    <t>Institution specific countercyclical capital buffer requirement</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</si>
  <si>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</si>
  <si>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</si>
  <si>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</si>
  <si>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</si>
  <si>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</si>
  <si>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</si>
  <si>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</si>
  <si>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</si>
  <si>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</si>
  <si>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</si>
  <si>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</si>
  <si>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</si>
  <si>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</si>
  <si>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</si>
  <si>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</si>
  <si>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</si>
  <si>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</si>
  <si>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</si>
  <si>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</si>
  <si>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</si>
  <si>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</si>
  <si>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EU-SEC4 - Securitisation exposures in the non-trading book and associated regulatory capital requirements - institution acting as investor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</si>
  <si>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</si>
  <si>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</si>
  <si>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</si>
  <si>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</si>
  <si>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</si>
  <si>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</si>
  <si>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</si>
  <si>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</si>
  <si>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</si>
  <si>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</si>
  <si>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</si>
  <si>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</si>
  <si>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</si>
  <si>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</si>
  <si>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</si>
  <si>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</si>
  <si>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</si>
  <si>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</si>
  <si>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</si>
  <si>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</si>
  <si>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</si>
  <si>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</si>
  <si>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</si>
  <si>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Template EU LR1 - LRSum: Summary reconciliation of accounting assets and leverage ratio exposures</t>
  </si>
  <si>
    <t>At 30 June 2023 (DKK million)</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</si>
  <si>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</si>
  <si>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</si>
  <si>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</si>
  <si>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</si>
  <si>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</si>
  <si>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</si>
  <si>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</si>
  <si>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</si>
  <si>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</si>
  <si>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</si>
  <si>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</si>
  <si>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</si>
  <si>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</si>
  <si>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</si>
  <si>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</si>
  <si>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</si>
  <si>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</si>
  <si>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</si>
  <si>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</si>
  <si>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T-1</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</si>
  <si>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</si>
  <si>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</si>
  <si>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</si>
  <si>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</si>
  <si>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Effra"/>
        <family val="2"/>
      </rPr>
      <t>(</t>
    </r>
    <r>
      <rPr>
        <sz val="11"/>
        <rFont val="Effra"/>
        <family val="2"/>
      </rPr>
      <t>Adjustment for securities received under securities financing transactions that are recognised as an asset</t>
    </r>
    <r>
      <rPr>
        <strike/>
        <sz val="11"/>
        <rFont val="Effra"/>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</si>
  <si>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</si>
  <si>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</si>
  <si>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</si>
  <si>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</si>
  <si>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</si>
  <si>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</si>
  <si>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</si>
  <si>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</si>
  <si>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</si>
  <si>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</si>
  <si>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</si>
  <si>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</si>
  <si>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</si>
  <si>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</si>
  <si>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</si>
  <si>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</si>
  <si>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</si>
  <si>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</si>
  <si>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</si>
  <si>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</si>
  <si>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</si>
  <si>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</si>
  <si>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</si>
  <si>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</si>
  <si>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</si>
  <si>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</si>
  <si>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</si>
  <si>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</si>
  <si>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</si>
  <si>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</si>
  <si>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</si>
  <si>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</si>
  <si>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</si>
  <si>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</si>
  <si>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</si>
  <si>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Calibri"/>
        <family val="2"/>
        <scheme val="minor"/>
      </rPr>
      <t/>
    </r>
  </si>
  <si>
    <t>EU-22a</t>
  </si>
  <si>
    <r>
      <t xml:space="preserve">(Exposures excluded from the </t>
    </r>
    <r>
      <rPr>
        <strike/>
        <sz val="11"/>
        <rFont val="Effra"/>
        <family val="2"/>
      </rPr>
      <t>leverage ratio</t>
    </r>
    <r>
      <rPr>
        <sz val="11"/>
        <rFont val="Effra"/>
        <family val="2"/>
      </rPr>
      <t xml:space="preserve"> total exposure measure in accordance with point (c ) of Article 429a(1) CRR)</t>
    </r>
  </si>
  <si>
    <t>EU-22b</t>
  </si>
  <si>
    <t>(Exposures exempted in accordance with point (j) of Article 429a (1) CRR (on and off balance sheet))</t>
  </si>
  <si>
    <t>EU-22c</t>
  </si>
  <si>
    <t>(Excluded exposures of public development banks (or units) - Public sector investments)</t>
  </si>
  <si>
    <t>EU-22d</t>
  </si>
  <si>
    <r>
      <rPr>
        <strike/>
        <sz val="11"/>
        <rFont val="Effra"/>
        <family val="2"/>
      </rPr>
      <t xml:space="preserve"> </t>
    </r>
    <r>
      <rPr>
        <sz val="11"/>
        <rFont val="Effra"/>
        <family val="2"/>
      </rPr>
      <t>(Excluded exposures of public development banks (or units) - Promotional loans)</t>
    </r>
  </si>
  <si>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</si>
  <si>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</si>
  <si>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</si>
  <si>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</si>
  <si>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</si>
  <si>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</si>
  <si>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</si>
  <si>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</si>
  <si>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</si>
  <si>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</si>
  <si>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</si>
  <si>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</si>
  <si>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</si>
  <si>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</si>
  <si>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</si>
  <si>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</si>
  <si>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</si>
  <si>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</si>
  <si>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</si>
  <si>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</si>
  <si>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</si>
  <si>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</si>
  <si>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</si>
  <si>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</si>
  <si>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</si>
  <si>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</si>
  <si>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</si>
  <si>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</si>
  <si>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</si>
  <si>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</si>
  <si>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</si>
  <si>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</si>
  <si>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</si>
  <si>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</si>
  <si>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</si>
  <si>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</si>
  <si>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</si>
  <si>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</si>
  <si>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</si>
  <si>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</si>
  <si>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</si>
  <si>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</si>
  <si>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</si>
  <si>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</si>
  <si>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</si>
  <si>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</si>
  <si>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</si>
  <si>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</si>
  <si>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r>
      <t xml:space="preserve">Exposures to regional governments, MDB, international organisations and PSE </t>
    </r>
    <r>
      <rPr>
        <b/>
        <sz val="11"/>
        <color rgb="FF000000"/>
        <rFont val="Effra"/>
        <family val="2"/>
      </rPr>
      <t xml:space="preserve">not </t>
    </r>
    <r>
      <rPr>
        <sz val="11"/>
        <color rgb="FF000000"/>
        <rFont val="Effra"/>
        <family val="2"/>
      </rPr>
      <t>treated as sovereigns</t>
    </r>
  </si>
  <si>
    <t>EU-7</t>
  </si>
  <si>
    <t>EU-8</t>
  </si>
  <si>
    <t>Secured by mortgages of immovable properties</t>
  </si>
  <si>
    <t>EU-9</t>
  </si>
  <si>
    <t>Retail exposures</t>
  </si>
  <si>
    <t>EU-10</t>
  </si>
  <si>
    <t>EU-11</t>
  </si>
  <si>
    <t>EU-12</t>
  </si>
  <si>
    <t>Other exposures (eg equity, securitisations, and other non-credit obligation assets)</t>
  </si>
  <si>
    <t>Template EU LIQB - Qualitative information - Free format</t>
  </si>
  <si>
    <t>on qualitative information on LCR, which complements template EU LIQ1. in accordance with Article 451a(2) CRR</t>
  </si>
  <si>
    <t>Row number</t>
  </si>
  <si>
    <t>Qualitative information - Free format</t>
  </si>
  <si>
    <t>(a)</t>
  </si>
  <si>
    <t>Explanations on the main drivers of LCR results and the evolution of the contribution of inputs to the LCR’s calculation over time</t>
  </si>
  <si>
    <t xml:space="preserve">Timing of maturing and issuances of CP is a large driver to LCR net-outflow. </t>
  </si>
  <si>
    <t>Explanations on the changes in the LCR over time</t>
  </si>
  <si>
    <t>See section 'Liquidity risk legislation and supervisory diamond' in 'Risk and Capital Manegement 2021'</t>
  </si>
  <si>
    <t>(c)</t>
  </si>
  <si>
    <t>Explanations on the actual concentration of funding sources</t>
  </si>
  <si>
    <t>See section 'Group funding structure' in 'Risk and Capital Mangement 2021'</t>
  </si>
  <si>
    <t>(d)</t>
  </si>
  <si>
    <t>High-level description of the composition of the institution`s liquidity buffer.</t>
  </si>
  <si>
    <t>See section 'The Group's liquidity buffer' in 'Risk and Capital Management 2021'</t>
  </si>
  <si>
    <t>(e)</t>
  </si>
  <si>
    <t>Derivative exposures and potential collateral calls</t>
  </si>
  <si>
    <t>The impact of an adverse market scenario is calculated using the Historical Look Back Approach (HLBA).</t>
  </si>
  <si>
    <t>(f)</t>
  </si>
  <si>
    <t>Currency mismatch in the LCR</t>
  </si>
  <si>
    <t>Jyske Bank Group complies with the requirements set forth by the Danish FSA to have a minimum LCR of 100% for Euro.</t>
  </si>
  <si>
    <t>(g)</t>
  </si>
  <si>
    <t>Other items in the LCR calculation that are not captured in the LCR disclosure template but that the institution considers relevant for its liquidity profile</t>
  </si>
  <si>
    <t>None</t>
  </si>
  <si>
    <t>Template EU LIQ1 - Quantitative information of LCR</t>
  </si>
  <si>
    <t>Scope of consolidation (consolidated)</t>
  </si>
  <si>
    <t xml:space="preserve">Total unweighted value </t>
  </si>
  <si>
    <t xml:space="preserve">Total weighted value </t>
  </si>
  <si>
    <t>Quarter ending</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</si>
  <si>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</si>
  <si>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</si>
  <si>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</si>
  <si>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</si>
  <si>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</si>
  <si>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</si>
  <si>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</si>
  <si>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</si>
  <si>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</si>
  <si>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</si>
  <si>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</si>
  <si>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</si>
  <si>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</si>
  <si>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</si>
  <si>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</si>
  <si>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</si>
  <si>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</si>
  <si>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</si>
  <si>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</si>
  <si>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</si>
  <si>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</si>
  <si>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</si>
  <si>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</si>
  <si>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</si>
  <si>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</si>
  <si>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</si>
  <si>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</si>
  <si>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</si>
  <si>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</si>
  <si>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</si>
  <si>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</si>
  <si>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</si>
  <si>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LIQUIDITY BUFFER</t>
  </si>
  <si>
    <t>TOTAL NET CASH OUTFLOWS</t>
  </si>
  <si>
    <t>LIQUIDITY COVERAGE RATIO (%)</t>
  </si>
  <si>
    <r>
      <rPr>
        <sz val="10"/>
        <rFont val="Jyske Sauna"/>
      </rPr>
      <t>1)</t>
    </r>
    <r>
      <rPr>
        <sz val="11"/>
        <rFont val="Jyske Sauna"/>
      </rPr>
      <t xml:space="preserve">  Numbers are calculated according to EBA/GL/2017/01. The method used is a simple average and observations are end of month data  from the period april 2018 to december 2019.</t>
    </r>
  </si>
  <si>
    <t xml:space="preserve">Template EU LIQ2: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</si>
  <si>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</si>
  <si>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</si>
  <si>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</si>
  <si>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</si>
  <si>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</si>
  <si>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</si>
  <si>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</si>
  <si>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</si>
  <si>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</si>
  <si>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</si>
  <si>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</si>
  <si>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</si>
  <si>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</si>
  <si>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</si>
  <si>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</si>
  <si>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</si>
  <si>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</si>
  <si>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</si>
  <si>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</si>
  <si>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</si>
  <si>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</si>
  <si>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</si>
  <si>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</si>
  <si>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</si>
  <si>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</si>
  <si>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</si>
  <si>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</si>
  <si>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</si>
  <si>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</si>
  <si>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</si>
  <si>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</si>
  <si>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</si>
  <si>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</si>
  <si>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</si>
  <si>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</si>
  <si>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</si>
  <si>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</si>
  <si>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</si>
  <si>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</si>
  <si>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</si>
  <si>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</si>
  <si>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Amounts At 30 june 2023 
(DKK million)</t>
  </si>
  <si>
    <t>Of which 1250%/ deduction</t>
  </si>
  <si>
    <t>Gross carrying amount/ Nominal amount of exposures with forbearance measures</t>
  </si>
  <si>
    <t>Collaterals received and financial guarantees received on forborne exposures</t>
  </si>
  <si>
    <t>Of which: Collateral and financial guarantees received on non-performing exposures with forbearance measures</t>
  </si>
  <si>
    <t>Of which impaired</t>
  </si>
  <si>
    <t>Cash balances at central banks and other demand deposits</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</si>
  <si>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</si>
  <si>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</si>
  <si>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</si>
  <si>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</si>
  <si>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</si>
  <si>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</si>
  <si>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I</t>
  </si>
  <si>
    <t>J</t>
  </si>
  <si>
    <t>K</t>
  </si>
  <si>
    <t>L</t>
  </si>
  <si>
    <r>
      <t>Template EU CR6</t>
    </r>
    <r>
      <rPr>
        <b/>
        <strike/>
        <sz val="16"/>
        <color theme="0"/>
        <rFont val="Effra"/>
        <family val="2"/>
      </rPr>
      <t xml:space="preserve"> </t>
    </r>
    <r>
      <rPr>
        <b/>
        <sz val="16"/>
        <color theme="0"/>
        <rFont val="Effra"/>
        <family val="2"/>
      </rPr>
      <t>– IRB approach – Credit risk exposures by exposure class and PD range</t>
    </r>
  </si>
  <si>
    <r>
      <rPr>
        <strike/>
        <sz val="10"/>
        <rFont val="Effra"/>
        <family val="2"/>
      </rPr>
      <t>(</t>
    </r>
    <r>
      <rPr>
        <sz val="10"/>
        <rFont val="Effra"/>
        <family val="2"/>
      </rPr>
      <t>Adjustment for securities received under securities financing transactions that are recognised as an asset</t>
    </r>
    <r>
      <rPr>
        <strike/>
        <sz val="10"/>
        <rFont val="Effra"/>
        <family val="2"/>
      </rPr>
      <t>)</t>
    </r>
  </si>
  <si>
    <t>(Exposures excluded from the total exposure measure in accordance with point (c ) of Article 429a(1) CRR)</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</si>
  <si>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</si>
  <si>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</si>
  <si>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Leverage ratio excluding the impact of the exemption of public sector investments and promotional loans) (%)</t>
  </si>
  <si>
    <r>
      <t>Mean value of gross SFT assets, after adjustment for sale accounting transactions and netted of amounts of associated cash payables and cash</t>
    </r>
    <r>
      <rPr>
        <strike/>
        <sz val="10"/>
        <rFont val="Effra"/>
        <family val="2"/>
      </rPr>
      <t xml:space="preserve"> </t>
    </r>
    <r>
      <rPr>
        <sz val="10"/>
        <rFont val="Effra"/>
        <family val="2"/>
      </rPr>
      <t>receivables</t>
    </r>
  </si>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</sst>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0.00000"/>
    <numFmt numFmtId="167" formatCode="#,##0.000"/>
    <numFmt numFmtId="168" formatCode="0.000%"/>
    <numFmt numFmtId="169" formatCode="_ * #,##0.00_ ;_ * \-#,##0.00_ ;_ * &quot;-&quot;??_ ;_ @_ "/>
    <numFmt numFmtId="170" formatCode="_ * #,##0_ ;_ * \-#,##0_ ;_ * &quot;-&quot;??_ ;_ @_ "/>
    <numFmt numFmtId="171" formatCode="#,##0.00_ ;\-#,##0.00\ "/>
  </numFmts>
  <fonts count="127" x14ac:knownFonts="1">
    <font>
      <sz val="11"/>
      <color theme="1"/>
      <name val="Effra"/>
      <family val="2"/>
    </font>
    <font>
      <sz val="11"/>
      <color theme="1"/>
      <name val="Effra"/>
      <family val="2"/>
    </font>
    <font>
      <sz val="11"/>
      <color theme="0"/>
      <name val="Effra"/>
      <family val="2"/>
    </font>
    <font>
      <u/>
      <sz val="11"/>
      <color theme="10"/>
      <name val="Effra"/>
      <family val="2"/>
    </font>
    <font>
      <b/>
      <sz val="20"/>
      <color theme="0"/>
      <name val="Effra"/>
      <family val="2"/>
    </font>
    <font>
      <b/>
      <sz val="16"/>
      <color theme="0"/>
      <name val="Effra"/>
      <family val="2"/>
    </font>
    <font>
      <sz val="10"/>
      <color theme="1"/>
      <name val="Effra"/>
      <family val="2"/>
    </font>
    <font>
      <b/>
      <sz val="16"/>
      <color theme="1"/>
      <name val="Effra"/>
      <family val="2"/>
    </font>
    <font>
      <b/>
      <sz val="10"/>
      <color theme="1"/>
      <name val="Effra"/>
      <family val="2"/>
    </font>
    <font>
      <b/>
      <sz val="14"/>
      <color theme="1"/>
      <name val="Effra"/>
      <family val="2"/>
    </font>
    <font>
      <sz val="11"/>
      <color theme="1"/>
      <name val="Calibri"/>
      <family val="2"/>
      <charset val="238"/>
      <scheme val="minor"/>
    </font>
    <font>
      <u/>
      <sz val="8"/>
      <color rgb="FF005C3C"/>
      <name val="Effra"/>
      <family val="2"/>
    </font>
    <font>
      <sz val="11"/>
      <color rgb="FF005C3C"/>
      <name val="Effra"/>
      <family val="2"/>
    </font>
    <font>
      <sz val="11"/>
      <color theme="1"/>
      <name val="Calibri"/>
      <family val="2"/>
      <scheme val="minor"/>
    </font>
    <font>
      <sz val="16"/>
      <color theme="0"/>
      <name val="Effra"/>
      <family val="2"/>
    </font>
    <font>
      <b/>
      <sz val="16"/>
      <color rgb="FFFFFFFF"/>
      <name val="Effra"/>
      <family val="2"/>
    </font>
    <font>
      <sz val="11"/>
      <name val="Effra"/>
      <family val="2"/>
    </font>
    <font>
      <sz val="11"/>
      <color rgb="FFFFFFFF"/>
      <name val="Effra"/>
      <family val="2"/>
    </font>
    <font>
      <b/>
      <sz val="10"/>
      <color rgb="FFFFFFFF"/>
      <name val="Effra"/>
      <family val="2"/>
    </font>
    <font>
      <b/>
      <sz val="11"/>
      <color rgb="FFFFFFFF"/>
      <name val="Effra"/>
      <family val="2"/>
    </font>
    <font>
      <sz val="11"/>
      <color rgb="FF000000"/>
      <name val="Effra"/>
      <family val="2"/>
    </font>
    <font>
      <b/>
      <sz val="11"/>
      <color theme="1"/>
      <name val="Effra"/>
      <family val="2"/>
    </font>
    <font>
      <b/>
      <sz val="11"/>
      <color theme="0"/>
      <name val="Effra"/>
      <family val="2"/>
    </font>
    <font>
      <sz val="11"/>
      <color rgb="FF00B050"/>
      <name val="Effra"/>
      <family val="2"/>
    </font>
    <font>
      <b/>
      <sz val="12"/>
      <name val="Arial"/>
      <family val="2"/>
    </font>
    <font>
      <sz val="10"/>
      <name val="Arial"/>
      <family val="2"/>
    </font>
    <font>
      <b/>
      <sz val="11"/>
      <color rgb="FF000000"/>
      <name val="Effra"/>
      <family val="2"/>
    </font>
    <font>
      <b/>
      <sz val="11"/>
      <name val="Effra"/>
      <family val="2"/>
    </font>
    <font>
      <b/>
      <i/>
      <sz val="11"/>
      <color theme="1"/>
      <name val="Effra"/>
      <family val="2"/>
    </font>
    <font>
      <i/>
      <sz val="11"/>
      <color theme="1"/>
      <name val="Effra"/>
      <family val="2"/>
    </font>
    <font>
      <i/>
      <sz val="11"/>
      <name val="Effra"/>
      <family val="2"/>
    </font>
    <font>
      <b/>
      <sz val="14"/>
      <color theme="0"/>
      <name val="Effra"/>
      <family val="2"/>
    </font>
    <font>
      <sz val="11"/>
      <color rgb="FFFF0000"/>
      <name val="Effra"/>
      <family val="2"/>
    </font>
    <font>
      <b/>
      <strike/>
      <sz val="11"/>
      <color rgb="FFFF0000"/>
      <name val="Calibri"/>
      <family val="2"/>
      <scheme val="minor"/>
    </font>
    <font>
      <b/>
      <sz val="9"/>
      <color indexed="81"/>
      <name val="Tahoma"/>
      <family val="2"/>
    </font>
    <font>
      <sz val="9"/>
      <color indexed="81"/>
      <name val="Tahoma"/>
      <family val="2"/>
    </font>
    <font>
      <strike/>
      <sz val="10"/>
      <name val="Arial"/>
      <family val="2"/>
    </font>
    <font>
      <u/>
      <sz val="11"/>
      <color theme="10"/>
      <name val="Calibri"/>
      <family val="2"/>
      <scheme val="minor"/>
    </font>
    <font>
      <sz val="8"/>
      <name val="Effra"/>
      <family val="2"/>
    </font>
    <font>
      <sz val="10"/>
      <color theme="0"/>
      <name val="Effra"/>
      <family val="2"/>
    </font>
    <font>
      <u/>
      <sz val="11"/>
      <color theme="0"/>
      <name val="Effra"/>
      <family val="2"/>
    </font>
    <font>
      <b/>
      <sz val="10"/>
      <color theme="0"/>
      <name val="Effra"/>
      <family val="2"/>
    </font>
    <font>
      <b/>
      <u/>
      <sz val="11"/>
      <color theme="0"/>
      <name val="Effra"/>
      <family val="2"/>
    </font>
    <font>
      <i/>
      <sz val="8"/>
      <name val="Effra"/>
      <family val="2"/>
    </font>
    <font>
      <i/>
      <sz val="9"/>
      <name val="Effra"/>
      <family val="2"/>
    </font>
    <font>
      <sz val="10"/>
      <name val="Effra"/>
      <family val="2"/>
    </font>
    <font>
      <b/>
      <i/>
      <sz val="11"/>
      <name val="Effra"/>
      <family val="2"/>
    </font>
    <font>
      <b/>
      <sz val="11"/>
      <color theme="9" tint="-0.249977111117893"/>
      <name val="Effra"/>
      <family val="2"/>
    </font>
    <font>
      <strike/>
      <sz val="11"/>
      <color rgb="FFC00000"/>
      <name val="Effra"/>
      <family val="2"/>
    </font>
    <font>
      <sz val="9"/>
      <name val="Effra"/>
      <family val="2"/>
    </font>
    <font>
      <strike/>
      <sz val="11"/>
      <name val="Effra"/>
      <family val="2"/>
    </font>
    <font>
      <sz val="12"/>
      <color theme="0"/>
      <name val="Effra"/>
      <family val="2"/>
    </font>
    <font>
      <sz val="12"/>
      <color theme="1"/>
      <name val="Effra"/>
      <family val="2"/>
    </font>
    <font>
      <sz val="9"/>
      <color rgb="FF000000"/>
      <name val="Effra"/>
      <family val="2"/>
    </font>
    <font>
      <sz val="12"/>
      <name val="Effra"/>
      <family val="2"/>
    </font>
    <font>
      <sz val="8.5"/>
      <name val="Effra"/>
      <family val="2"/>
    </font>
    <font>
      <sz val="8.5"/>
      <color theme="1"/>
      <name val="Effra"/>
      <family val="2"/>
    </font>
    <font>
      <b/>
      <i/>
      <sz val="9"/>
      <color rgb="FF000000"/>
      <name val="Effra"/>
      <family val="2"/>
    </font>
    <font>
      <b/>
      <sz val="9"/>
      <name val="Effra"/>
      <family val="2"/>
    </font>
    <font>
      <b/>
      <i/>
      <sz val="8.5"/>
      <name val="Effra"/>
      <family val="2"/>
    </font>
    <font>
      <b/>
      <i/>
      <sz val="9"/>
      <name val="Effra"/>
      <family val="2"/>
    </font>
    <font>
      <b/>
      <sz val="8.5"/>
      <name val="Effra"/>
      <family val="2"/>
    </font>
    <font>
      <i/>
      <sz val="8.5"/>
      <name val="Effra"/>
      <family val="2"/>
    </font>
    <font>
      <sz val="12"/>
      <color rgb="FF000000"/>
      <name val="Effra"/>
      <family val="2"/>
    </font>
    <font>
      <sz val="8.5"/>
      <color rgb="FF000000"/>
      <name val="Effra"/>
      <family val="2"/>
    </font>
    <font>
      <b/>
      <sz val="8.5"/>
      <color rgb="FF000000"/>
      <name val="Effra"/>
      <family val="2"/>
    </font>
    <font>
      <b/>
      <sz val="16"/>
      <name val="Effra"/>
      <family val="2"/>
    </font>
    <font>
      <i/>
      <strike/>
      <sz val="8"/>
      <name val="Effra"/>
      <family val="2"/>
    </font>
    <font>
      <b/>
      <sz val="8.5"/>
      <color theme="1"/>
      <name val="Effra"/>
      <family val="2"/>
    </font>
    <font>
      <b/>
      <strike/>
      <sz val="16"/>
      <color theme="0"/>
      <name val="Effra"/>
      <family val="2"/>
    </font>
    <font>
      <b/>
      <strike/>
      <sz val="16"/>
      <color rgb="FFFFFFFF"/>
      <name val="Effra"/>
      <family val="2"/>
    </font>
    <font>
      <sz val="24"/>
      <name val="Effra"/>
      <family val="2"/>
    </font>
    <font>
      <sz val="16"/>
      <color theme="1"/>
      <name val="Effra"/>
      <family val="2"/>
    </font>
    <font>
      <b/>
      <sz val="8.5"/>
      <color rgb="FF00B050"/>
      <name val="Effra"/>
      <family val="2"/>
    </font>
    <font>
      <i/>
      <sz val="8.5"/>
      <color theme="1"/>
      <name val="Effra"/>
      <family val="2"/>
    </font>
    <font>
      <b/>
      <sz val="12"/>
      <color theme="1"/>
      <name val="Effra"/>
      <family val="2"/>
    </font>
    <font>
      <sz val="8"/>
      <color theme="1"/>
      <name val="Effra"/>
      <family val="2"/>
    </font>
    <font>
      <u/>
      <sz val="10"/>
      <color rgb="FF008080"/>
      <name val="Effra"/>
      <family val="2"/>
    </font>
    <font>
      <i/>
      <sz val="10"/>
      <name val="Effra"/>
      <family val="2"/>
    </font>
    <font>
      <b/>
      <sz val="18"/>
      <color rgb="FFFF0000"/>
      <name val="Effra"/>
      <family val="2"/>
    </font>
    <font>
      <b/>
      <sz val="11"/>
      <color rgb="FFFF0000"/>
      <name val="Effra"/>
      <family val="2"/>
    </font>
    <font>
      <u/>
      <sz val="10"/>
      <name val="Effra"/>
      <family val="2"/>
    </font>
    <font>
      <b/>
      <sz val="10"/>
      <name val="Effra"/>
      <family val="2"/>
    </font>
    <font>
      <u/>
      <sz val="11"/>
      <color rgb="FF008080"/>
      <name val="Effra"/>
      <family val="2"/>
    </font>
    <font>
      <sz val="10"/>
      <color rgb="FFFF0000"/>
      <name val="Effra"/>
      <family val="2"/>
    </font>
    <font>
      <strike/>
      <sz val="10"/>
      <color rgb="FFFF0000"/>
      <name val="Effra"/>
      <family val="2"/>
    </font>
    <font>
      <sz val="10"/>
      <color rgb="FF00B050"/>
      <name val="Effra"/>
      <family val="2"/>
    </font>
    <font>
      <b/>
      <sz val="12"/>
      <name val="Effra"/>
      <family val="2"/>
    </font>
    <font>
      <sz val="10"/>
      <color rgb="FF000000"/>
      <name val="Effra"/>
      <family val="2"/>
    </font>
    <font>
      <b/>
      <sz val="10"/>
      <color rgb="FF000000"/>
      <name val="Effra"/>
      <family val="2"/>
    </font>
    <font>
      <b/>
      <sz val="14"/>
      <name val="Effra"/>
      <family val="2"/>
    </font>
    <font>
      <strike/>
      <sz val="9"/>
      <name val="Effra"/>
      <family val="2"/>
    </font>
    <font>
      <sz val="14"/>
      <name val="Effra"/>
      <family val="2"/>
    </font>
    <font>
      <b/>
      <sz val="16"/>
      <color rgb="FF000000"/>
      <name val="Effra"/>
      <family val="2"/>
    </font>
    <font>
      <sz val="16"/>
      <color rgb="FFFFFFFF"/>
      <name val="Effra"/>
      <family val="2"/>
    </font>
    <font>
      <b/>
      <u/>
      <sz val="16"/>
      <color theme="0"/>
      <name val="Effra"/>
      <family val="2"/>
    </font>
    <font>
      <sz val="9"/>
      <color theme="1"/>
      <name val="Effra"/>
      <family val="2"/>
    </font>
    <font>
      <b/>
      <sz val="11"/>
      <color theme="1"/>
      <name val="Calibri"/>
      <family val="2"/>
      <scheme val="minor"/>
    </font>
    <font>
      <sz val="10"/>
      <color theme="9" tint="-0.249977111117893"/>
      <name val="Effra"/>
      <family val="2"/>
    </font>
    <font>
      <b/>
      <sz val="10"/>
      <color rgb="FFFF0000"/>
      <name val="Effra"/>
      <family val="2"/>
    </font>
    <font>
      <strike/>
      <sz val="10"/>
      <name val="Effra"/>
      <family val="2"/>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1"/>
      <name val="Calibri"/>
      <family val="2"/>
    </font>
    <font>
      <sz val="8.5"/>
      <color theme="1"/>
      <name val="Segoe UI"/>
      <family val="2"/>
    </font>
    <font>
      <i/>
      <sz val="8"/>
      <color theme="1"/>
      <name val="Segoe UI"/>
      <family val="2"/>
    </font>
    <font>
      <b/>
      <i/>
      <sz val="8.5"/>
      <color theme="1"/>
      <name val="Segoe UI"/>
      <family val="2"/>
    </font>
    <font>
      <i/>
      <strike/>
      <sz val="10"/>
      <name val="Effra"/>
      <family val="2"/>
    </font>
    <font>
      <b/>
      <sz val="12"/>
      <color theme="0"/>
      <name val="Jyske Sauna"/>
    </font>
    <font>
      <b/>
      <sz val="11"/>
      <color theme="0"/>
      <name val="Jyske Sauna"/>
    </font>
    <font>
      <b/>
      <sz val="11"/>
      <name val="Jyske Sauna"/>
    </font>
    <font>
      <b/>
      <sz val="11"/>
      <color theme="1"/>
      <name val="Jyske Sauna"/>
    </font>
    <font>
      <sz val="11"/>
      <name val="Jyske Sauna"/>
    </font>
    <font>
      <sz val="11"/>
      <color theme="1"/>
      <name val="Jyske Sauna"/>
    </font>
    <font>
      <i/>
      <sz val="11"/>
      <color theme="1"/>
      <name val="Jyske Sauna"/>
    </font>
    <font>
      <b/>
      <i/>
      <sz val="11"/>
      <color theme="1"/>
      <name val="Jyske Sauna"/>
    </font>
    <font>
      <sz val="10"/>
      <name val="Jyske Sauna"/>
    </font>
    <font>
      <b/>
      <i/>
      <sz val="11"/>
      <color theme="0"/>
      <name val="Effra Semi Light"/>
      <family val="2"/>
    </font>
    <font>
      <b/>
      <sz val="11"/>
      <color theme="0"/>
      <name val="Effra Semi Light"/>
      <family val="2"/>
    </font>
    <font>
      <b/>
      <sz val="11"/>
      <color theme="1"/>
      <name val="Effra Semi Light"/>
      <family val="2"/>
    </font>
    <font>
      <sz val="11"/>
      <color theme="1"/>
      <name val="Effra Semi Light"/>
      <family val="2"/>
    </font>
    <font>
      <i/>
      <sz val="11"/>
      <color theme="1"/>
      <name val="Effra Semi Light"/>
      <family val="2"/>
    </font>
    <font>
      <i/>
      <sz val="11"/>
      <name val="Effra Semi Light"/>
      <family val="2"/>
    </font>
    <font>
      <sz val="11"/>
      <color rgb="FF000000"/>
      <name val="Effra Semi Light"/>
      <family val="2"/>
    </font>
    <font>
      <b/>
      <sz val="11"/>
      <color rgb="FF000000"/>
      <name val="Effra Semi Light"/>
      <family val="2"/>
    </font>
  </fonts>
  <fills count="19">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005231"/>
        <bgColor indexed="64"/>
      </patternFill>
    </fill>
    <fill>
      <patternFill patternType="solid">
        <fgColor theme="0" tint="-0.249977111117893"/>
        <bgColor indexed="64"/>
      </patternFill>
    </fill>
    <fill>
      <patternFill patternType="solid">
        <fgColor indexed="42"/>
        <bgColor indexed="64"/>
      </patternFill>
    </fill>
    <fill>
      <patternFill patternType="solid">
        <fgColor theme="0" tint="-0.499984740745262"/>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9"/>
        <bgColor indexed="64"/>
      </patternFill>
    </fill>
    <fill>
      <patternFill patternType="solid">
        <fgColor rgb="FFA6A6A6"/>
        <bgColor indexed="64"/>
      </patternFill>
    </fill>
    <fill>
      <patternFill patternType="solid">
        <fgColor rgb="FFBFBFBF"/>
        <bgColor indexed="64"/>
      </patternFill>
    </fill>
    <fill>
      <patternFill patternType="solid">
        <fgColor rgb="FFD9D9D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ECE8DC"/>
        <bgColor rgb="FF000000"/>
      </patternFill>
    </fill>
  </fills>
  <borders count="56">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3"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0" borderId="0">
      <alignment vertical="center"/>
    </xf>
    <xf numFmtId="3" fontId="25" fillId="6" borderId="8" applyFont="0">
      <alignment horizontal="right" vertical="center"/>
      <protection locked="0"/>
    </xf>
    <xf numFmtId="0" fontId="13" fillId="0" borderId="0"/>
    <xf numFmtId="9" fontId="13" fillId="0" borderId="0" applyFont="0" applyFill="0" applyBorder="0" applyAlignment="0" applyProtection="0"/>
    <xf numFmtId="0" fontId="25" fillId="0" borderId="0">
      <alignment vertical="center"/>
    </xf>
    <xf numFmtId="0" fontId="37" fillId="0" borderId="0" applyNumberFormat="0" applyFill="0" applyBorder="0" applyAlignment="0" applyProtection="0"/>
    <xf numFmtId="0" fontId="25" fillId="0" borderId="0"/>
    <xf numFmtId="169" fontId="13" fillId="0" borderId="0" applyFont="0" applyFill="0" applyBorder="0" applyAlignment="0" applyProtection="0"/>
  </cellStyleXfs>
  <cellXfs count="1122">
    <xf numFmtId="0" fontId="0" fillId="0" borderId="0" xfId="0"/>
    <xf numFmtId="0" fontId="1" fillId="3" borderId="0" xfId="0" applyFont="1" applyFill="1"/>
    <xf numFmtId="0" fontId="5" fillId="3" borderId="0" xfId="0" applyFont="1" applyFill="1" applyAlignment="1">
      <alignment vertical="center"/>
    </xf>
    <xf numFmtId="0" fontId="12" fillId="3" borderId="0" xfId="0" applyFont="1" applyFill="1"/>
    <xf numFmtId="0" fontId="11" fillId="3" borderId="0" xfId="1" applyFont="1" applyFill="1" applyAlignment="1">
      <alignment horizontal="center" vertical="center" wrapText="1"/>
    </xf>
    <xf numFmtId="0" fontId="2" fillId="2" borderId="0" xfId="0" applyFont="1" applyFill="1"/>
    <xf numFmtId="0" fontId="2" fillId="2" borderId="0" xfId="0" applyFont="1" applyFill="1" applyAlignment="1">
      <alignment horizontal="center"/>
    </xf>
    <xf numFmtId="0" fontId="11" fillId="3" borderId="0" xfId="1" applyFont="1" applyFill="1" applyAlignment="1">
      <alignment horizontal="center" vertical="top" wrapText="1"/>
    </xf>
    <xf numFmtId="0" fontId="17" fillId="3" borderId="0" xfId="0" applyFont="1" applyFill="1"/>
    <xf numFmtId="0" fontId="18" fillId="3" borderId="0" xfId="0" applyFont="1" applyFill="1" applyAlignment="1">
      <alignment vertical="top"/>
    </xf>
    <xf numFmtId="0" fontId="19" fillId="3" borderId="0" xfId="0" applyFont="1" applyFill="1" applyAlignment="1">
      <alignment vertical="top" wrapText="1"/>
    </xf>
    <xf numFmtId="0" fontId="16" fillId="3" borderId="8" xfId="0" applyFont="1" applyFill="1" applyBorder="1" applyAlignment="1">
      <alignment vertical="center" wrapText="1"/>
    </xf>
    <xf numFmtId="0" fontId="20" fillId="3" borderId="21" xfId="0" applyFont="1" applyFill="1" applyBorder="1" applyAlignment="1">
      <alignment vertical="center" wrapText="1"/>
    </xf>
    <xf numFmtId="0" fontId="16" fillId="3" borderId="8" xfId="0" applyFont="1" applyFill="1" applyBorder="1" applyAlignment="1">
      <alignment horizontal="center" vertical="center"/>
    </xf>
    <xf numFmtId="0" fontId="20" fillId="3" borderId="13" xfId="0" applyFont="1" applyFill="1" applyBorder="1" applyAlignment="1">
      <alignment vertical="center" wrapText="1"/>
    </xf>
    <xf numFmtId="10" fontId="16" fillId="0" borderId="8" xfId="0" applyNumberFormat="1" applyFont="1" applyBorder="1" applyAlignment="1">
      <alignment horizontal="right" vertical="center" wrapText="1"/>
    </xf>
    <xf numFmtId="3" fontId="20" fillId="3" borderId="8" xfId="0" applyNumberFormat="1" applyFont="1" applyFill="1" applyBorder="1" applyAlignment="1">
      <alignment horizontal="right" vertical="center" wrapText="1"/>
    </xf>
    <xf numFmtId="10" fontId="16" fillId="3" borderId="8" xfId="0" applyNumberFormat="1" applyFont="1" applyFill="1" applyBorder="1" applyAlignment="1">
      <alignment horizontal="right" vertical="center" wrapText="1"/>
    </xf>
    <xf numFmtId="9" fontId="16" fillId="3" borderId="8" xfId="4" applyFont="1" applyFill="1" applyBorder="1" applyAlignment="1">
      <alignment horizontal="right" vertical="center" wrapText="1"/>
    </xf>
    <xf numFmtId="9" fontId="20" fillId="3" borderId="8" xfId="4" applyFont="1" applyFill="1" applyBorder="1" applyAlignment="1">
      <alignment horizontal="center" vertical="center" wrapText="1"/>
    </xf>
    <xf numFmtId="9" fontId="20" fillId="0" borderId="8" xfId="4" applyFont="1" applyBorder="1" applyAlignment="1">
      <alignment horizontal="center" vertical="center" wrapText="1"/>
    </xf>
    <xf numFmtId="9" fontId="20" fillId="0" borderId="8" xfId="0" applyNumberFormat="1" applyFont="1" applyBorder="1" applyAlignment="1">
      <alignment horizontal="center" vertical="center" wrapText="1"/>
    </xf>
    <xf numFmtId="9" fontId="20" fillId="3" borderId="8" xfId="0" applyNumberFormat="1" applyFont="1" applyFill="1" applyBorder="1" applyAlignment="1">
      <alignment horizontal="center" vertical="center" wrapText="1"/>
    </xf>
    <xf numFmtId="10" fontId="0" fillId="3" borderId="0" xfId="4" applyNumberFormat="1" applyFont="1" applyFill="1"/>
    <xf numFmtId="0" fontId="16" fillId="3"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8" xfId="0" applyFont="1" applyBorder="1" applyAlignment="1">
      <alignment horizontal="justify" vertical="center" wrapText="1"/>
    </xf>
    <xf numFmtId="0" fontId="0" fillId="3" borderId="8" xfId="0" applyFill="1" applyBorder="1" applyAlignment="1">
      <alignment horizontal="center" vertical="center" wrapText="1"/>
    </xf>
    <xf numFmtId="0" fontId="21" fillId="3" borderId="8" xfId="0" applyFont="1" applyFill="1" applyBorder="1" applyAlignment="1">
      <alignment vertical="center" wrapText="1"/>
    </xf>
    <xf numFmtId="0" fontId="20" fillId="3" borderId="8" xfId="0" applyFont="1" applyFill="1" applyBorder="1" applyAlignment="1">
      <alignment vertical="center" wrapText="1"/>
    </xf>
    <xf numFmtId="0" fontId="26" fillId="3" borderId="8" xfId="0" applyFont="1" applyFill="1" applyBorder="1" applyAlignment="1">
      <alignment horizontal="center" vertical="center" wrapText="1"/>
    </xf>
    <xf numFmtId="164" fontId="20" fillId="3" borderId="8" xfId="3" applyNumberFormat="1" applyFont="1" applyFill="1" applyBorder="1" applyAlignment="1">
      <alignment horizontal="center" vertical="center" wrapText="1"/>
    </xf>
    <xf numFmtId="10" fontId="20" fillId="3" borderId="8" xfId="4" applyNumberFormat="1" applyFont="1" applyFill="1" applyBorder="1" applyAlignment="1">
      <alignment horizontal="center" vertical="center" wrapText="1"/>
    </xf>
    <xf numFmtId="165" fontId="20" fillId="3" borderId="8" xfId="0" applyNumberFormat="1" applyFont="1" applyFill="1" applyBorder="1" applyAlignment="1">
      <alignment horizontal="center" vertical="center" wrapText="1"/>
    </xf>
    <xf numFmtId="0" fontId="21" fillId="3" borderId="8" xfId="0" applyFont="1" applyFill="1" applyBorder="1" applyAlignment="1">
      <alignment horizontal="center" vertical="center" wrapText="1"/>
    </xf>
    <xf numFmtId="10" fontId="20" fillId="3" borderId="8" xfId="0" applyNumberFormat="1" applyFont="1" applyFill="1" applyBorder="1" applyAlignment="1">
      <alignment horizontal="center" vertical="center" wrapText="1"/>
    </xf>
    <xf numFmtId="165" fontId="16" fillId="3" borderId="8" xfId="0" applyNumberFormat="1" applyFont="1" applyFill="1" applyBorder="1" applyAlignment="1">
      <alignment horizontal="center" vertical="center" wrapText="1"/>
    </xf>
    <xf numFmtId="165" fontId="16" fillId="0" borderId="8" xfId="0" applyNumberFormat="1" applyFont="1" applyBorder="1" applyAlignment="1">
      <alignment horizontal="center" vertical="center" wrapText="1"/>
    </xf>
    <xf numFmtId="0" fontId="16" fillId="3" borderId="8" xfId="0" applyFont="1" applyFill="1" applyBorder="1" applyAlignment="1">
      <alignment horizontal="justify" vertical="center" wrapText="1"/>
    </xf>
    <xf numFmtId="9" fontId="16" fillId="3" borderId="8" xfId="0" applyNumberFormat="1" applyFont="1" applyFill="1" applyBorder="1" applyAlignment="1">
      <alignment horizontal="center" vertical="center" wrapText="1"/>
    </xf>
    <xf numFmtId="0" fontId="0" fillId="3" borderId="8" xfId="0" applyFill="1" applyBorder="1" applyAlignment="1">
      <alignment horizontal="justify" vertical="center" wrapText="1"/>
    </xf>
    <xf numFmtId="0" fontId="20" fillId="3" borderId="8" xfId="0" applyFont="1" applyFill="1" applyBorder="1" applyAlignment="1">
      <alignment horizontal="justify" vertical="center" wrapText="1"/>
    </xf>
    <xf numFmtId="0" fontId="27" fillId="3" borderId="8" xfId="0" applyFont="1" applyFill="1" applyBorder="1" applyAlignment="1">
      <alignment horizontal="center" vertical="center" wrapText="1"/>
    </xf>
    <xf numFmtId="0" fontId="0" fillId="3" borderId="0" xfId="0" applyFill="1"/>
    <xf numFmtId="0" fontId="0" fillId="3" borderId="8" xfId="0" applyFill="1" applyBorder="1"/>
    <xf numFmtId="0" fontId="1" fillId="3" borderId="0" xfId="8" applyFont="1" applyFill="1"/>
    <xf numFmtId="0" fontId="20" fillId="3" borderId="8" xfId="0" applyFont="1" applyFill="1" applyBorder="1" applyAlignment="1">
      <alignment horizontal="center" vertical="center" wrapText="1"/>
    </xf>
    <xf numFmtId="9" fontId="16" fillId="9" borderId="8" xfId="0" applyNumberFormat="1" applyFont="1" applyFill="1" applyBorder="1" applyAlignment="1">
      <alignment horizontal="center" vertical="center" wrapText="1"/>
    </xf>
    <xf numFmtId="165" fontId="20" fillId="3" borderId="8" xfId="4" applyNumberFormat="1" applyFont="1" applyFill="1" applyBorder="1" applyAlignment="1">
      <alignment horizontal="center" vertical="center" wrapText="1"/>
    </xf>
    <xf numFmtId="10" fontId="16" fillId="0" borderId="8" xfId="0" applyNumberFormat="1" applyFont="1" applyBorder="1" applyAlignment="1">
      <alignment horizontal="center" vertical="center" wrapText="1"/>
    </xf>
    <xf numFmtId="164" fontId="16" fillId="3" borderId="8" xfId="0" applyNumberFormat="1" applyFont="1" applyFill="1" applyBorder="1" applyAlignment="1">
      <alignment horizontal="right" vertical="center" wrapText="1"/>
    </xf>
    <xf numFmtId="164" fontId="0" fillId="3" borderId="8" xfId="3" applyNumberFormat="1" applyFont="1" applyFill="1" applyBorder="1" applyAlignment="1">
      <alignment horizontal="center" wrapText="1"/>
    </xf>
    <xf numFmtId="164" fontId="0" fillId="0" borderId="8" xfId="3" applyNumberFormat="1" applyFont="1" applyBorder="1" applyAlignment="1">
      <alignment horizontal="center" wrapText="1"/>
    </xf>
    <xf numFmtId="10" fontId="20" fillId="0" borderId="8" xfId="4" applyNumberFormat="1" applyFont="1" applyFill="1" applyBorder="1" applyAlignment="1">
      <alignment horizontal="center" vertical="center" wrapText="1"/>
    </xf>
    <xf numFmtId="165" fontId="20" fillId="0" borderId="8" xfId="4" applyNumberFormat="1" applyFont="1" applyFill="1" applyBorder="1" applyAlignment="1">
      <alignment horizontal="center" vertical="center" wrapText="1"/>
    </xf>
    <xf numFmtId="0" fontId="5" fillId="2" borderId="0" xfId="0" applyFont="1" applyFill="1" applyAlignment="1">
      <alignment vertical="center"/>
    </xf>
    <xf numFmtId="0" fontId="2" fillId="2" borderId="0" xfId="0" applyFont="1" applyFill="1" applyAlignment="1">
      <alignment vertical="center"/>
    </xf>
    <xf numFmtId="0" fontId="40" fillId="2" borderId="0" xfId="0" applyFont="1" applyFill="1"/>
    <xf numFmtId="0" fontId="40" fillId="2" borderId="0" xfId="0" applyFont="1" applyFill="1" applyAlignment="1">
      <alignment vertical="center"/>
    </xf>
    <xf numFmtId="0" fontId="41" fillId="2" borderId="0" xfId="0" applyFont="1" applyFill="1"/>
    <xf numFmtId="0" fontId="40" fillId="2" borderId="0" xfId="1" applyFont="1" applyFill="1" applyBorder="1"/>
    <xf numFmtId="0" fontId="40" fillId="2" borderId="0" xfId="1" quotePrefix="1" applyFont="1" applyFill="1" applyBorder="1" applyAlignment="1">
      <alignment vertical="center"/>
    </xf>
    <xf numFmtId="0" fontId="39" fillId="2" borderId="0" xfId="0" applyFont="1" applyFill="1"/>
    <xf numFmtId="0" fontId="2" fillId="3" borderId="0" xfId="0" applyFont="1" applyFill="1"/>
    <xf numFmtId="0" fontId="2" fillId="3" borderId="0" xfId="0" applyFont="1" applyFill="1" applyAlignment="1">
      <alignment vertical="center"/>
    </xf>
    <xf numFmtId="0" fontId="39" fillId="3" borderId="0" xfId="0" applyFont="1" applyFill="1"/>
    <xf numFmtId="0" fontId="40" fillId="3" borderId="0" xfId="1" quotePrefix="1" applyFont="1" applyFill="1"/>
    <xf numFmtId="0" fontId="40" fillId="3" borderId="0" xfId="0" applyFont="1" applyFill="1"/>
    <xf numFmtId="0" fontId="40" fillId="3" borderId="0" xfId="1" applyFont="1" applyFill="1"/>
    <xf numFmtId="0" fontId="2" fillId="2" borderId="39" xfId="0" applyFont="1" applyFill="1" applyBorder="1"/>
    <xf numFmtId="0" fontId="2" fillId="2" borderId="40" xfId="0" applyFont="1" applyFill="1" applyBorder="1"/>
    <xf numFmtId="0" fontId="39" fillId="2" borderId="39" xfId="0" applyFont="1" applyFill="1" applyBorder="1" applyAlignment="1">
      <alignment horizontal="left"/>
    </xf>
    <xf numFmtId="0" fontId="39" fillId="2" borderId="40" xfId="0" applyFont="1" applyFill="1" applyBorder="1" applyAlignment="1">
      <alignment horizontal="left"/>
    </xf>
    <xf numFmtId="0" fontId="39" fillId="2" borderId="40" xfId="0" applyFont="1" applyFill="1" applyBorder="1"/>
    <xf numFmtId="0" fontId="39" fillId="2" borderId="39" xfId="0" applyFont="1" applyFill="1" applyBorder="1"/>
    <xf numFmtId="0" fontId="40" fillId="2" borderId="40" xfId="1" applyFont="1" applyFill="1" applyBorder="1"/>
    <xf numFmtId="0" fontId="40" fillId="2" borderId="40" xfId="0" applyFont="1" applyFill="1" applyBorder="1"/>
    <xf numFmtId="0" fontId="39" fillId="2" borderId="41" xfId="0" applyFont="1" applyFill="1" applyBorder="1"/>
    <xf numFmtId="0" fontId="40" fillId="2" borderId="42" xfId="1" applyFont="1" applyFill="1" applyBorder="1"/>
    <xf numFmtId="0" fontId="40" fillId="2" borderId="43" xfId="1" applyFont="1" applyFill="1" applyBorder="1"/>
    <xf numFmtId="0" fontId="39" fillId="2" borderId="36" xfId="0" applyFont="1" applyFill="1" applyBorder="1" applyAlignment="1">
      <alignment horizontal="left"/>
    </xf>
    <xf numFmtId="0" fontId="2" fillId="2" borderId="37" xfId="0" applyFont="1" applyFill="1" applyBorder="1"/>
    <xf numFmtId="0" fontId="2" fillId="2" borderId="38" xfId="0" applyFont="1" applyFill="1" applyBorder="1"/>
    <xf numFmtId="0" fontId="40" fillId="2" borderId="40" xfId="11" applyFont="1" applyFill="1" applyBorder="1"/>
    <xf numFmtId="0" fontId="42" fillId="2" borderId="0" xfId="0" applyFont="1" applyFill="1"/>
    <xf numFmtId="0" fontId="40" fillId="2" borderId="40" xfId="11" applyFont="1" applyFill="1" applyBorder="1" applyAlignment="1">
      <alignment wrapText="1"/>
    </xf>
    <xf numFmtId="0" fontId="22" fillId="2" borderId="0" xfId="0" applyFont="1" applyFill="1"/>
    <xf numFmtId="0" fontId="5" fillId="2" borderId="0" xfId="8" applyFont="1" applyFill="1"/>
    <xf numFmtId="0" fontId="2" fillId="2" borderId="0" xfId="8" applyFont="1" applyFill="1"/>
    <xf numFmtId="0" fontId="16" fillId="0" borderId="0" xfId="8" applyFont="1"/>
    <xf numFmtId="0" fontId="16" fillId="0" borderId="8" xfId="8" applyFont="1" applyBorder="1" applyAlignment="1">
      <alignment horizontal="center"/>
    </xf>
    <xf numFmtId="0" fontId="27" fillId="0" borderId="8" xfId="8" applyFont="1" applyBorder="1" applyAlignment="1">
      <alignment horizontal="center" vertical="center"/>
    </xf>
    <xf numFmtId="0" fontId="32" fillId="0" borderId="0" xfId="8" applyFont="1"/>
    <xf numFmtId="0" fontId="27" fillId="0" borderId="8" xfId="8" applyFont="1" applyBorder="1" applyAlignment="1">
      <alignment horizontal="center" vertical="center" wrapText="1"/>
    </xf>
    <xf numFmtId="0" fontId="16" fillId="0" borderId="24" xfId="8" applyFont="1" applyBorder="1" applyAlignment="1">
      <alignment horizontal="center" vertical="center" wrapText="1"/>
    </xf>
    <xf numFmtId="0" fontId="16" fillId="0" borderId="24" xfId="8" applyFont="1" applyBorder="1" applyAlignment="1">
      <alignment horizontal="justify" vertical="center" wrapText="1"/>
    </xf>
    <xf numFmtId="0" fontId="16" fillId="0" borderId="8" xfId="8" applyFont="1" applyBorder="1" applyAlignment="1">
      <alignment horizontal="center" vertical="center" wrapText="1"/>
    </xf>
    <xf numFmtId="0" fontId="16" fillId="0" borderId="8" xfId="8" applyFont="1" applyBorder="1" applyAlignment="1">
      <alignment horizontal="justify" vertical="center" wrapText="1"/>
    </xf>
    <xf numFmtId="0" fontId="16" fillId="0" borderId="8" xfId="8" applyFont="1" applyBorder="1"/>
    <xf numFmtId="0" fontId="32" fillId="0" borderId="0" xfId="8" applyFont="1" applyAlignment="1">
      <alignment wrapText="1"/>
    </xf>
    <xf numFmtId="0" fontId="27" fillId="0" borderId="8" xfId="8" applyFont="1" applyBorder="1" applyAlignment="1">
      <alignment horizontal="justify" vertical="center" wrapText="1"/>
    </xf>
    <xf numFmtId="0" fontId="27" fillId="0" borderId="8" xfId="8" applyFont="1" applyBorder="1" applyAlignment="1">
      <alignment horizontal="center"/>
    </xf>
    <xf numFmtId="0" fontId="43" fillId="0" borderId="8" xfId="8" applyFont="1" applyBorder="1" applyAlignment="1">
      <alignment horizontal="left" vertical="center"/>
    </xf>
    <xf numFmtId="0" fontId="16" fillId="0" borderId="8" xfId="8" applyFont="1" applyBorder="1" applyAlignment="1">
      <alignment horizontal="center" wrapText="1"/>
    </xf>
    <xf numFmtId="0" fontId="44" fillId="0" borderId="8" xfId="8" applyFont="1" applyBorder="1" applyAlignment="1">
      <alignment vertical="center"/>
    </xf>
    <xf numFmtId="0" fontId="44" fillId="0" borderId="8" xfId="8" applyFont="1" applyBorder="1" applyAlignment="1">
      <alignment vertical="center" wrapText="1"/>
    </xf>
    <xf numFmtId="0" fontId="45" fillId="0" borderId="0" xfId="8" applyFont="1" applyAlignment="1">
      <alignment horizontal="left" vertical="center"/>
    </xf>
    <xf numFmtId="0" fontId="45" fillId="0" borderId="0" xfId="8" applyFont="1"/>
    <xf numFmtId="0" fontId="16" fillId="0" borderId="8" xfId="8" applyFont="1" applyBorder="1" applyAlignment="1">
      <alignment vertical="center" wrapText="1"/>
    </xf>
    <xf numFmtId="0" fontId="27" fillId="0" borderId="8" xfId="8" applyFont="1" applyBorder="1" applyAlignment="1">
      <alignment vertical="center" wrapText="1"/>
    </xf>
    <xf numFmtId="0" fontId="38" fillId="0" borderId="8" xfId="8" applyFont="1" applyBorder="1" applyAlignment="1">
      <alignment horizontal="center" wrapText="1"/>
    </xf>
    <xf numFmtId="0" fontId="16" fillId="0" borderId="8" xfId="8" applyFont="1" applyBorder="1" applyAlignment="1">
      <alignment horizontal="left" vertical="center" wrapText="1"/>
    </xf>
    <xf numFmtId="0" fontId="16" fillId="3" borderId="8" xfId="8" applyFont="1" applyFill="1" applyBorder="1" applyAlignment="1">
      <alignment horizontal="center" vertical="center" wrapText="1"/>
    </xf>
    <xf numFmtId="0" fontId="16" fillId="3" borderId="8" xfId="8" applyFont="1" applyFill="1" applyBorder="1" applyAlignment="1">
      <alignment horizontal="left" vertical="center" wrapText="1"/>
    </xf>
    <xf numFmtId="0" fontId="27" fillId="0" borderId="8" xfId="8" applyFont="1" applyBorder="1" applyAlignment="1">
      <alignment horizontal="left" vertical="center" wrapText="1"/>
    </xf>
    <xf numFmtId="0" fontId="15" fillId="2" borderId="0" xfId="8" applyFont="1" applyFill="1"/>
    <xf numFmtId="0" fontId="0" fillId="3" borderId="0" xfId="0" applyFill="1" applyAlignment="1">
      <alignment horizontal="center" vertical="center" wrapText="1"/>
    </xf>
    <xf numFmtId="0" fontId="21" fillId="3" borderId="0" xfId="0" applyFont="1" applyFill="1" applyAlignment="1">
      <alignment horizontal="left" vertical="center" wrapText="1"/>
    </xf>
    <xf numFmtId="0" fontId="20" fillId="3" borderId="0" xfId="0" applyFont="1" applyFill="1" applyAlignment="1">
      <alignment horizontal="center" vertical="center" wrapText="1"/>
    </xf>
    <xf numFmtId="0" fontId="26" fillId="3" borderId="0" xfId="0" applyFont="1" applyFill="1" applyAlignment="1">
      <alignment horizontal="left" vertical="center" wrapText="1"/>
    </xf>
    <xf numFmtId="0" fontId="47" fillId="3" borderId="0" xfId="0" applyFont="1" applyFill="1" applyAlignment="1">
      <alignment horizontal="left" vertical="center" wrapText="1"/>
    </xf>
    <xf numFmtId="0" fontId="48" fillId="3" borderId="0" xfId="0" applyFont="1" applyFill="1" applyAlignment="1">
      <alignment horizontal="center" vertical="center" wrapText="1"/>
    </xf>
    <xf numFmtId="166" fontId="0" fillId="3" borderId="0" xfId="0" applyNumberFormat="1" applyFill="1"/>
    <xf numFmtId="3" fontId="0" fillId="3" borderId="0" xfId="0" applyNumberFormat="1" applyFill="1"/>
    <xf numFmtId="167" fontId="0" fillId="3" borderId="0" xfId="0" applyNumberFormat="1" applyFill="1"/>
    <xf numFmtId="0" fontId="16" fillId="3" borderId="0" xfId="0" applyFont="1" applyFill="1" applyAlignment="1">
      <alignment horizontal="center" vertical="center" wrapText="1"/>
    </xf>
    <xf numFmtId="0" fontId="27" fillId="3" borderId="0" xfId="0" applyFont="1" applyFill="1" applyAlignment="1">
      <alignment horizontal="left" vertical="center" wrapText="1"/>
    </xf>
    <xf numFmtId="0" fontId="15" fillId="2" borderId="0" xfId="0" applyFont="1" applyFill="1"/>
    <xf numFmtId="0" fontId="49" fillId="0" borderId="0" xfId="8" applyFont="1"/>
    <xf numFmtId="0" fontId="49" fillId="0" borderId="0" xfId="8" applyFont="1" applyAlignment="1">
      <alignment horizontal="center"/>
    </xf>
    <xf numFmtId="0" fontId="2" fillId="2" borderId="0" xfId="8" applyFont="1" applyFill="1" applyAlignment="1">
      <alignment horizontal="center"/>
    </xf>
    <xf numFmtId="0" fontId="16" fillId="0" borderId="0" xfId="8" applyFont="1" applyAlignment="1">
      <alignment horizontal="center"/>
    </xf>
    <xf numFmtId="0" fontId="16" fillId="0" borderId="8" xfId="8" applyFont="1" applyBorder="1" applyAlignment="1">
      <alignment horizontal="left" vertical="center" wrapText="1" indent="1"/>
    </xf>
    <xf numFmtId="0" fontId="46" fillId="0" borderId="0" xfId="8" applyFont="1" applyAlignment="1">
      <alignment horizontal="center" wrapText="1"/>
    </xf>
    <xf numFmtId="0" fontId="51" fillId="2" borderId="0" xfId="8" applyFont="1" applyFill="1"/>
    <xf numFmtId="0" fontId="52" fillId="0" borderId="0" xfId="8" applyFont="1"/>
    <xf numFmtId="0" fontId="1" fillId="0" borderId="0" xfId="8" applyFont="1"/>
    <xf numFmtId="0" fontId="53" fillId="0" borderId="18" xfId="8" applyFont="1" applyBorder="1" applyAlignment="1">
      <alignment horizontal="center" vertical="center"/>
    </xf>
    <xf numFmtId="0" fontId="53" fillId="0" borderId="16" xfId="8" applyFont="1" applyBorder="1" applyAlignment="1">
      <alignment horizontal="center" vertical="center"/>
    </xf>
    <xf numFmtId="0" fontId="54" fillId="3" borderId="0" xfId="8" applyFont="1" applyFill="1"/>
    <xf numFmtId="49" fontId="55" fillId="3" borderId="18" xfId="8" applyNumberFormat="1" applyFont="1" applyFill="1" applyBorder="1" applyAlignment="1">
      <alignment horizontal="center" vertical="center" wrapText="1"/>
    </xf>
    <xf numFmtId="49" fontId="43" fillId="3" borderId="19" xfId="8" applyNumberFormat="1" applyFont="1" applyFill="1" applyBorder="1" applyAlignment="1">
      <alignment horizontal="center" vertical="center" wrapText="1"/>
    </xf>
    <xf numFmtId="49" fontId="55" fillId="3" borderId="19" xfId="8" applyNumberFormat="1" applyFont="1" applyFill="1" applyBorder="1" applyAlignment="1">
      <alignment horizontal="center" vertical="center" wrapText="1"/>
    </xf>
    <xf numFmtId="49" fontId="56" fillId="3" borderId="19" xfId="8" applyNumberFormat="1" applyFont="1" applyFill="1" applyBorder="1" applyAlignment="1">
      <alignment horizontal="center" vertical="center" wrapText="1"/>
    </xf>
    <xf numFmtId="0" fontId="1" fillId="0" borderId="0" xfId="8" applyFont="1" applyAlignment="1">
      <alignment vertical="center" wrapText="1"/>
    </xf>
    <xf numFmtId="49" fontId="16" fillId="0" borderId="0" xfId="8" applyNumberFormat="1" applyFont="1"/>
    <xf numFmtId="49" fontId="54" fillId="0" borderId="0" xfId="8" applyNumberFormat="1" applyFont="1"/>
    <xf numFmtId="49" fontId="55" fillId="0" borderId="18" xfId="8" applyNumberFormat="1" applyFont="1" applyBorder="1" applyAlignment="1">
      <alignment horizontal="center" vertical="center" wrapText="1"/>
    </xf>
    <xf numFmtId="49" fontId="55" fillId="0" borderId="19" xfId="8" applyNumberFormat="1" applyFont="1" applyBorder="1" applyAlignment="1">
      <alignment horizontal="center" vertical="center" wrapText="1"/>
    </xf>
    <xf numFmtId="49" fontId="54" fillId="3" borderId="0" xfId="8" applyNumberFormat="1" applyFont="1" applyFill="1" applyAlignment="1">
      <alignment vertical="center" wrapText="1"/>
    </xf>
    <xf numFmtId="49" fontId="51" fillId="2" borderId="0" xfId="8" applyNumberFormat="1" applyFont="1" applyFill="1"/>
    <xf numFmtId="49" fontId="54" fillId="3" borderId="0" xfId="8" applyNumberFormat="1" applyFont="1" applyFill="1"/>
    <xf numFmtId="0" fontId="14" fillId="2" borderId="0" xfId="8" applyFont="1" applyFill="1"/>
    <xf numFmtId="0" fontId="20" fillId="0" borderId="0" xfId="8" applyFont="1"/>
    <xf numFmtId="0" fontId="63" fillId="0" borderId="0" xfId="8" applyFont="1" applyAlignment="1">
      <alignment vertical="center"/>
    </xf>
    <xf numFmtId="0" fontId="63" fillId="0" borderId="0" xfId="8" applyFont="1"/>
    <xf numFmtId="0" fontId="64" fillId="0" borderId="17" xfId="8" applyFont="1" applyBorder="1" applyAlignment="1">
      <alignment horizontal="center" vertical="center" wrapText="1"/>
    </xf>
    <xf numFmtId="0" fontId="64" fillId="0" borderId="34" xfId="8" applyFont="1" applyBorder="1" applyAlignment="1">
      <alignment horizontal="center" vertical="center" wrapText="1"/>
    </xf>
    <xf numFmtId="49" fontId="65" fillId="0" borderId="18" xfId="8" applyNumberFormat="1" applyFont="1" applyBorder="1" applyAlignment="1">
      <alignment horizontal="center" vertical="center" wrapText="1"/>
    </xf>
    <xf numFmtId="0" fontId="65" fillId="0" borderId="15" xfId="8" applyFont="1" applyBorder="1" applyAlignment="1">
      <alignment vertical="center" wrapText="1"/>
    </xf>
    <xf numFmtId="49" fontId="64" fillId="0" borderId="19" xfId="8" applyNumberFormat="1" applyFont="1" applyBorder="1" applyAlignment="1">
      <alignment horizontal="center" vertical="center" wrapText="1"/>
    </xf>
    <xf numFmtId="0" fontId="64" fillId="0" borderId="5" xfId="8" applyFont="1" applyBorder="1" applyAlignment="1">
      <alignment vertical="center" wrapText="1"/>
    </xf>
    <xf numFmtId="0" fontId="64" fillId="0" borderId="5" xfId="8" applyFont="1" applyBorder="1" applyAlignment="1">
      <alignment horizontal="left" vertical="center" wrapText="1" indent="1"/>
    </xf>
    <xf numFmtId="49" fontId="65" fillId="0" borderId="19" xfId="8" applyNumberFormat="1" applyFont="1" applyBorder="1" applyAlignment="1">
      <alignment horizontal="center" vertical="center" wrapText="1"/>
    </xf>
    <xf numFmtId="0" fontId="65" fillId="0" borderId="5" xfId="8" applyFont="1" applyBorder="1" applyAlignment="1">
      <alignment vertical="center" wrapText="1"/>
    </xf>
    <xf numFmtId="0" fontId="15" fillId="2" borderId="0" xfId="8" applyFont="1" applyFill="1" applyAlignment="1">
      <alignment vertical="center"/>
    </xf>
    <xf numFmtId="0" fontId="54" fillId="0" borderId="0" xfId="8" applyFont="1"/>
    <xf numFmtId="0" fontId="54" fillId="0" borderId="5" xfId="8" applyFont="1" applyBorder="1"/>
    <xf numFmtId="0" fontId="49" fillId="0" borderId="0" xfId="8" applyFont="1" applyAlignment="1">
      <alignment vertical="center"/>
    </xf>
    <xf numFmtId="0" fontId="49" fillId="0" borderId="14" xfId="8" applyFont="1" applyBorder="1" applyAlignment="1">
      <alignment horizontal="center" vertical="center"/>
    </xf>
    <xf numFmtId="0" fontId="49" fillId="0" borderId="16" xfId="8" applyFont="1" applyBorder="1" applyAlignment="1">
      <alignment horizontal="center" vertical="center" wrapText="1"/>
    </xf>
    <xf numFmtId="0" fontId="49" fillId="0" borderId="0" xfId="8" applyFont="1" applyAlignment="1">
      <alignment horizontal="center" vertical="center"/>
    </xf>
    <xf numFmtId="0" fontId="49" fillId="0" borderId="18" xfId="8" applyFont="1" applyBorder="1" applyAlignment="1">
      <alignment horizontal="center" vertical="center"/>
    </xf>
    <xf numFmtId="0" fontId="49" fillId="0" borderId="18" xfId="8" applyFont="1" applyBorder="1" applyAlignment="1">
      <alignment horizontal="center" vertical="center" wrapText="1"/>
    </xf>
    <xf numFmtId="0" fontId="49" fillId="0" borderId="16" xfId="8" applyFont="1" applyBorder="1" applyAlignment="1">
      <alignment vertical="center"/>
    </xf>
    <xf numFmtId="0" fontId="49" fillId="0" borderId="6" xfId="8" applyFont="1" applyBorder="1" applyAlignment="1">
      <alignment vertical="center"/>
    </xf>
    <xf numFmtId="49" fontId="62" fillId="0" borderId="19" xfId="8" applyNumberFormat="1" applyFont="1" applyBorder="1" applyAlignment="1">
      <alignment horizontal="center" vertical="center" wrapText="1"/>
    </xf>
    <xf numFmtId="0" fontId="44" fillId="0" borderId="6" xfId="8" applyFont="1" applyBorder="1" applyAlignment="1">
      <alignment vertical="center"/>
    </xf>
    <xf numFmtId="49" fontId="59" fillId="0" borderId="19" xfId="8" applyNumberFormat="1" applyFont="1" applyBorder="1" applyAlignment="1">
      <alignment horizontal="center" vertical="center" wrapText="1"/>
    </xf>
    <xf numFmtId="0" fontId="60" fillId="0" borderId="6" xfId="8" applyFont="1" applyBorder="1" applyAlignment="1">
      <alignment vertical="center"/>
    </xf>
    <xf numFmtId="0" fontId="54" fillId="0" borderId="33" xfId="8" applyFont="1" applyBorder="1"/>
    <xf numFmtId="0" fontId="58" fillId="0" borderId="0" xfId="8" applyFont="1" applyAlignment="1">
      <alignment horizontal="justify" vertical="center"/>
    </xf>
    <xf numFmtId="0" fontId="16" fillId="0" borderId="0" xfId="8" applyFont="1" applyAlignment="1">
      <alignment vertical="center"/>
    </xf>
    <xf numFmtId="0" fontId="16" fillId="0" borderId="0" xfId="8" applyFont="1" applyAlignment="1">
      <alignment vertical="center" wrapText="1"/>
    </xf>
    <xf numFmtId="0" fontId="66" fillId="0" borderId="0" xfId="8" applyFont="1" applyAlignment="1">
      <alignment vertical="center" wrapText="1"/>
    </xf>
    <xf numFmtId="0" fontId="5" fillId="2" borderId="0" xfId="8" applyFont="1" applyFill="1" applyAlignment="1">
      <alignment horizontal="left"/>
    </xf>
    <xf numFmtId="0" fontId="55" fillId="0" borderId="0" xfId="8" applyFont="1" applyAlignment="1">
      <alignment vertical="center" wrapText="1"/>
    </xf>
    <xf numFmtId="0" fontId="61" fillId="3" borderId="22" xfId="8" applyFont="1" applyFill="1" applyBorder="1" applyAlignment="1">
      <alignment horizontal="center" vertical="center" wrapText="1"/>
    </xf>
    <xf numFmtId="0" fontId="61" fillId="3" borderId="25" xfId="8" applyFont="1" applyFill="1" applyBorder="1" applyAlignment="1">
      <alignment horizontal="center" vertical="center" wrapText="1"/>
    </xf>
    <xf numFmtId="0" fontId="61" fillId="3" borderId="12" xfId="8" applyFont="1" applyFill="1" applyBorder="1" applyAlignment="1">
      <alignment vertical="center" wrapText="1"/>
    </xf>
    <xf numFmtId="0" fontId="61" fillId="3" borderId="13" xfId="8" applyFont="1" applyFill="1" applyBorder="1" applyAlignment="1">
      <alignment vertical="center" wrapText="1"/>
    </xf>
    <xf numFmtId="0" fontId="55" fillId="3" borderId="0" xfId="8" applyFont="1" applyFill="1" applyAlignment="1">
      <alignment vertical="center" wrapText="1"/>
    </xf>
    <xf numFmtId="0" fontId="61" fillId="3" borderId="13" xfId="8" applyFont="1" applyFill="1" applyBorder="1" applyAlignment="1">
      <alignment horizontal="center" vertical="center" wrapText="1"/>
    </xf>
    <xf numFmtId="0" fontId="61" fillId="3" borderId="24" xfId="8" applyFont="1" applyFill="1" applyBorder="1" applyAlignment="1">
      <alignment horizontal="center" vertical="center" wrapText="1"/>
    </xf>
    <xf numFmtId="0" fontId="61" fillId="3" borderId="28" xfId="8" applyFont="1" applyFill="1" applyBorder="1" applyAlignment="1">
      <alignment horizontal="center" vertical="center" wrapText="1"/>
    </xf>
    <xf numFmtId="0" fontId="55" fillId="3" borderId="8" xfId="8" applyFont="1" applyFill="1" applyBorder="1" applyAlignment="1">
      <alignment horizontal="center" vertical="center" wrapText="1"/>
    </xf>
    <xf numFmtId="0" fontId="55" fillId="3" borderId="11" xfId="8" applyFont="1" applyFill="1" applyBorder="1" applyAlignment="1">
      <alignment horizontal="center" vertical="center" wrapText="1"/>
    </xf>
    <xf numFmtId="0" fontId="16" fillId="0" borderId="22" xfId="8" applyFont="1" applyBorder="1"/>
    <xf numFmtId="0" fontId="38" fillId="3" borderId="8" xfId="8" applyFont="1" applyFill="1" applyBorder="1" applyAlignment="1">
      <alignment vertical="center" wrapText="1"/>
    </xf>
    <xf numFmtId="0" fontId="38" fillId="0" borderId="8" xfId="8" applyFont="1" applyBorder="1" applyAlignment="1">
      <alignment horizontal="center" vertical="center" wrapText="1"/>
    </xf>
    <xf numFmtId="0" fontId="43" fillId="3" borderId="8" xfId="8" applyFont="1" applyFill="1" applyBorder="1" applyAlignment="1">
      <alignment vertical="center" wrapText="1"/>
    </xf>
    <xf numFmtId="0" fontId="38" fillId="0" borderId="0" xfId="8" applyFont="1" applyAlignment="1">
      <alignment vertical="center"/>
    </xf>
    <xf numFmtId="0" fontId="15" fillId="2" borderId="0" xfId="8" applyFont="1" applyFill="1" applyAlignment="1">
      <alignment horizontal="left"/>
    </xf>
    <xf numFmtId="0" fontId="7" fillId="3" borderId="0" xfId="8" applyFont="1" applyFill="1"/>
    <xf numFmtId="0" fontId="1" fillId="3" borderId="0" xfId="8" applyFont="1" applyFill="1" applyAlignment="1">
      <alignment horizontal="center" vertical="center" wrapText="1"/>
    </xf>
    <xf numFmtId="0" fontId="1" fillId="0" borderId="0" xfId="8" applyFont="1" applyAlignment="1">
      <alignment horizontal="center" vertical="center" wrapText="1"/>
    </xf>
    <xf numFmtId="0" fontId="21" fillId="3" borderId="0" xfId="8" applyFont="1" applyFill="1" applyAlignment="1">
      <alignment vertical="center" wrapText="1"/>
    </xf>
    <xf numFmtId="0" fontId="21" fillId="10" borderId="13" xfId="8" applyFont="1" applyFill="1" applyBorder="1" applyAlignment="1">
      <alignment horizontal="center" vertical="center" wrapText="1"/>
    </xf>
    <xf numFmtId="0" fontId="21" fillId="10" borderId="8" xfId="8" applyFont="1" applyFill="1" applyBorder="1" applyAlignment="1">
      <alignment horizontal="center" vertical="center" wrapText="1"/>
    </xf>
    <xf numFmtId="0" fontId="27" fillId="10" borderId="8" xfId="8" applyFont="1" applyFill="1" applyBorder="1" applyAlignment="1">
      <alignment horizontal="center" vertical="center" wrapText="1"/>
    </xf>
    <xf numFmtId="0" fontId="1" fillId="3" borderId="0" xfId="8" applyFont="1" applyFill="1" applyAlignment="1">
      <alignment horizontal="center" vertical="center"/>
    </xf>
    <xf numFmtId="0" fontId="1" fillId="3" borderId="13" xfId="8" applyFont="1" applyFill="1" applyBorder="1" applyAlignment="1">
      <alignment horizontal="center" vertical="center"/>
    </xf>
    <xf numFmtId="0" fontId="1" fillId="3" borderId="8" xfId="8" applyFont="1" applyFill="1" applyBorder="1" applyAlignment="1">
      <alignment horizontal="center" vertical="center"/>
    </xf>
    <xf numFmtId="0" fontId="1" fillId="3" borderId="0" xfId="8" applyFont="1" applyFill="1" applyAlignment="1">
      <alignment wrapText="1"/>
    </xf>
    <xf numFmtId="0" fontId="1" fillId="0" borderId="0" xfId="8" applyFont="1" applyAlignment="1">
      <alignment horizontal="center" vertical="center"/>
    </xf>
    <xf numFmtId="0" fontId="56" fillId="3" borderId="8" xfId="8" applyFont="1" applyFill="1" applyBorder="1" applyAlignment="1">
      <alignment vertical="center" wrapText="1"/>
    </xf>
    <xf numFmtId="0" fontId="1" fillId="3" borderId="8" xfId="8" applyFont="1" applyFill="1" applyBorder="1" applyAlignment="1">
      <alignment vertical="center" wrapText="1"/>
    </xf>
    <xf numFmtId="0" fontId="1" fillId="0" borderId="0" xfId="8" applyFont="1" applyAlignment="1">
      <alignment wrapText="1"/>
    </xf>
    <xf numFmtId="0" fontId="68" fillId="3" borderId="8" xfId="8" applyFont="1" applyFill="1" applyBorder="1" applyAlignment="1">
      <alignment vertical="center" wrapText="1"/>
    </xf>
    <xf numFmtId="9" fontId="21" fillId="10" borderId="13" xfId="8" applyNumberFormat="1" applyFont="1" applyFill="1" applyBorder="1" applyAlignment="1">
      <alignment horizontal="center" vertical="center" wrapText="1"/>
    </xf>
    <xf numFmtId="9" fontId="21" fillId="10" borderId="8" xfId="8" applyNumberFormat="1" applyFont="1" applyFill="1" applyBorder="1" applyAlignment="1">
      <alignment horizontal="center" vertical="center" wrapText="1"/>
    </xf>
    <xf numFmtId="9" fontId="27" fillId="10" borderId="8" xfId="8" applyNumberFormat="1" applyFont="1" applyFill="1" applyBorder="1" applyAlignment="1">
      <alignment horizontal="center" vertical="center" wrapText="1"/>
    </xf>
    <xf numFmtId="0" fontId="16" fillId="3" borderId="13" xfId="8" applyFont="1" applyFill="1" applyBorder="1" applyAlignment="1">
      <alignment horizontal="center" vertical="center"/>
    </xf>
    <xf numFmtId="0" fontId="2" fillId="2" borderId="0" xfId="8" applyFont="1" applyFill="1" applyAlignment="1">
      <alignment wrapText="1"/>
    </xf>
    <xf numFmtId="0" fontId="27" fillId="0" borderId="0" xfId="8" applyFont="1"/>
    <xf numFmtId="0" fontId="16" fillId="0" borderId="0" xfId="8" applyFont="1" applyAlignment="1">
      <alignment horizontal="center" vertical="center" wrapText="1"/>
    </xf>
    <xf numFmtId="0" fontId="16" fillId="0" borderId="8" xfId="8" applyFont="1" applyBorder="1" applyAlignment="1">
      <alignment horizontal="center" vertical="center"/>
    </xf>
    <xf numFmtId="0" fontId="16" fillId="0" borderId="0" xfId="8" applyFont="1" applyAlignment="1">
      <alignment horizontal="center" vertical="center"/>
    </xf>
    <xf numFmtId="0" fontId="16" fillId="3" borderId="13" xfId="8" applyFont="1" applyFill="1" applyBorder="1" applyAlignment="1">
      <alignment horizontal="center" vertical="center" wrapText="1"/>
    </xf>
    <xf numFmtId="0" fontId="5" fillId="2" borderId="0" xfId="8" applyFont="1" applyFill="1" applyAlignment="1">
      <alignment wrapText="1"/>
    </xf>
    <xf numFmtId="0" fontId="66" fillId="2" borderId="0" xfId="8" applyFont="1" applyFill="1"/>
    <xf numFmtId="0" fontId="66" fillId="0" borderId="0" xfId="8" applyFont="1"/>
    <xf numFmtId="0" fontId="71" fillId="0" borderId="0" xfId="8" applyFont="1" applyAlignment="1">
      <alignment vertical="center" wrapText="1"/>
    </xf>
    <xf numFmtId="0" fontId="61" fillId="0" borderId="8" xfId="8" applyFont="1" applyBorder="1" applyAlignment="1">
      <alignment horizontal="center" vertical="center" wrapText="1"/>
    </xf>
    <xf numFmtId="0" fontId="55" fillId="0" borderId="8" xfId="8" applyFont="1" applyBorder="1" applyAlignment="1">
      <alignment horizontal="center" vertical="center" wrapText="1"/>
    </xf>
    <xf numFmtId="0" fontId="55" fillId="0" borderId="8" xfId="8" applyFont="1" applyBorder="1" applyAlignment="1">
      <alignment vertical="center" wrapText="1"/>
    </xf>
    <xf numFmtId="0" fontId="62" fillId="0" borderId="8" xfId="8" applyFont="1" applyBorder="1" applyAlignment="1">
      <alignment vertical="center" wrapText="1"/>
    </xf>
    <xf numFmtId="0" fontId="61" fillId="0" borderId="8" xfId="8" applyFont="1" applyBorder="1" applyAlignment="1">
      <alignment vertical="center" wrapText="1"/>
    </xf>
    <xf numFmtId="0" fontId="72" fillId="0" borderId="0" xfId="8" applyFont="1"/>
    <xf numFmtId="0" fontId="56" fillId="0" borderId="0" xfId="8" applyFont="1" applyAlignment="1">
      <alignment vertical="center" wrapText="1"/>
    </xf>
    <xf numFmtId="0" fontId="56" fillId="0" borderId="0" xfId="8" applyFont="1" applyAlignment="1">
      <alignment horizontal="center" vertical="center" wrapText="1"/>
    </xf>
    <xf numFmtId="0" fontId="65" fillId="0" borderId="8" xfId="8" applyFont="1" applyBorder="1" applyAlignment="1">
      <alignment horizontal="center" vertical="center" wrapText="1"/>
    </xf>
    <xf numFmtId="0" fontId="56" fillId="0" borderId="8" xfId="8" applyFont="1" applyBorder="1" applyAlignment="1">
      <alignment horizontal="center" vertical="center" wrapText="1"/>
    </xf>
    <xf numFmtId="0" fontId="56" fillId="0" borderId="8" xfId="8" applyFont="1" applyBorder="1" applyAlignment="1">
      <alignment vertical="center" wrapText="1"/>
    </xf>
    <xf numFmtId="0" fontId="68" fillId="0" borderId="8" xfId="8" applyFont="1" applyBorder="1" applyAlignment="1">
      <alignment vertical="center" wrapText="1"/>
    </xf>
    <xf numFmtId="0" fontId="74" fillId="0" borderId="8" xfId="8" applyFont="1" applyBorder="1" applyAlignment="1">
      <alignment vertical="center" wrapText="1"/>
    </xf>
    <xf numFmtId="0" fontId="21" fillId="0" borderId="0" xfId="8" applyFont="1"/>
    <xf numFmtId="0" fontId="1" fillId="0" borderId="0" xfId="8" quotePrefix="1" applyFont="1" applyAlignment="1">
      <alignment horizontal="left" vertical="center" indent="5"/>
    </xf>
    <xf numFmtId="0" fontId="56" fillId="3" borderId="12" xfId="8" applyFont="1" applyFill="1" applyBorder="1" applyAlignment="1">
      <alignment horizontal="center" vertical="center" wrapText="1"/>
    </xf>
    <xf numFmtId="0" fontId="56" fillId="3" borderId="23" xfId="8" applyFont="1" applyFill="1" applyBorder="1" applyAlignment="1">
      <alignment horizontal="center" vertical="center" wrapText="1"/>
    </xf>
    <xf numFmtId="0" fontId="56" fillId="3" borderId="25" xfId="8" applyFont="1" applyFill="1" applyBorder="1" applyAlignment="1">
      <alignment horizontal="center" vertical="center" wrapText="1"/>
    </xf>
    <xf numFmtId="0" fontId="56" fillId="3" borderId="8" xfId="8" applyFont="1" applyFill="1" applyBorder="1" applyAlignment="1">
      <alignment horizontal="center" vertical="center" wrapText="1"/>
    </xf>
    <xf numFmtId="0" fontId="1" fillId="0" borderId="8" xfId="8" applyFont="1" applyBorder="1"/>
    <xf numFmtId="0" fontId="29" fillId="0" borderId="8" xfId="8" applyFont="1" applyBorder="1"/>
    <xf numFmtId="0" fontId="7" fillId="0" borderId="0" xfId="8" applyFont="1" applyAlignment="1">
      <alignment wrapText="1"/>
    </xf>
    <xf numFmtId="0" fontId="28" fillId="0" borderId="0" xfId="8" applyFont="1"/>
    <xf numFmtId="0" fontId="21" fillId="0" borderId="8" xfId="8" applyFont="1" applyBorder="1" applyAlignment="1">
      <alignment horizontal="center" vertical="center"/>
    </xf>
    <xf numFmtId="0" fontId="1" fillId="0" borderId="8" xfId="8" applyFont="1" applyBorder="1" applyAlignment="1">
      <alignment horizontal="center" vertical="center"/>
    </xf>
    <xf numFmtId="0" fontId="21" fillId="0" borderId="8" xfId="8" applyFont="1" applyBorder="1" applyAlignment="1">
      <alignment vertical="center"/>
    </xf>
    <xf numFmtId="0" fontId="1" fillId="0" borderId="8" xfId="8" applyFont="1" applyBorder="1" applyAlignment="1">
      <alignment vertical="center"/>
    </xf>
    <xf numFmtId="0" fontId="1" fillId="0" borderId="0" xfId="8" applyFont="1" applyAlignment="1">
      <alignment vertical="center"/>
    </xf>
    <xf numFmtId="0" fontId="2" fillId="2" borderId="0" xfId="8" applyFont="1" applyFill="1" applyAlignment="1">
      <alignment horizontal="center" vertical="center"/>
    </xf>
    <xf numFmtId="0" fontId="76" fillId="0" borderId="0" xfId="8" applyFont="1" applyAlignment="1">
      <alignment horizontal="center" vertical="center" wrapText="1"/>
    </xf>
    <xf numFmtId="0" fontId="6" fillId="0" borderId="8" xfId="8" applyFont="1" applyBorder="1" applyAlignment="1">
      <alignment horizontal="center" vertical="center" wrapText="1"/>
    </xf>
    <xf numFmtId="0" fontId="6" fillId="0" borderId="8" xfId="8" applyFont="1" applyBorder="1" applyAlignment="1">
      <alignment vertical="center" wrapText="1"/>
    </xf>
    <xf numFmtId="0" fontId="45" fillId="0" borderId="8" xfId="8" applyFont="1" applyBorder="1" applyAlignment="1">
      <alignment horizontal="center" vertical="center" wrapText="1"/>
    </xf>
    <xf numFmtId="0" fontId="6" fillId="0" borderId="0" xfId="8" applyFont="1" applyAlignment="1">
      <alignment vertical="center" wrapText="1"/>
    </xf>
    <xf numFmtId="0" fontId="45" fillId="0" borderId="8" xfId="8" applyFont="1" applyBorder="1" applyAlignment="1">
      <alignment vertical="center" wrapText="1"/>
    </xf>
    <xf numFmtId="0" fontId="6" fillId="9" borderId="8" xfId="8" applyFont="1" applyFill="1" applyBorder="1" applyAlignment="1">
      <alignment vertical="center" wrapText="1"/>
    </xf>
    <xf numFmtId="0" fontId="6" fillId="14" borderId="8" xfId="8" applyFont="1" applyFill="1" applyBorder="1" applyAlignment="1">
      <alignment vertical="center" wrapText="1"/>
    </xf>
    <xf numFmtId="0" fontId="78" fillId="0" borderId="8" xfId="8" applyFont="1" applyBorder="1" applyAlignment="1">
      <alignment vertical="center" wrapText="1"/>
    </xf>
    <xf numFmtId="0" fontId="8" fillId="0" borderId="8" xfId="8" applyFont="1" applyBorder="1" applyAlignment="1">
      <alignment vertical="center" wrapText="1"/>
    </xf>
    <xf numFmtId="0" fontId="79" fillId="0" borderId="0" xfId="8" applyFont="1"/>
    <xf numFmtId="0" fontId="80" fillId="0" borderId="0" xfId="8" applyFont="1"/>
    <xf numFmtId="0" fontId="15" fillId="2" borderId="0" xfId="10" applyFont="1" applyFill="1">
      <alignment vertical="center"/>
    </xf>
    <xf numFmtId="0" fontId="6" fillId="0" borderId="0" xfId="8" applyFont="1"/>
    <xf numFmtId="0" fontId="75" fillId="0" borderId="0" xfId="8" applyFont="1"/>
    <xf numFmtId="0" fontId="6" fillId="0" borderId="8" xfId="8" applyFont="1" applyBorder="1" applyAlignment="1">
      <alignment horizontal="right" vertical="center" wrapText="1"/>
    </xf>
    <xf numFmtId="0" fontId="81" fillId="0" borderId="8" xfId="8" applyFont="1" applyBorder="1" applyAlignment="1">
      <alignment vertical="center" wrapText="1"/>
    </xf>
    <xf numFmtId="0" fontId="82" fillId="0" borderId="8" xfId="8" applyFont="1" applyBorder="1" applyAlignment="1">
      <alignment vertical="center" wrapText="1"/>
    </xf>
    <xf numFmtId="0" fontId="83" fillId="0" borderId="0" xfId="8" applyFont="1" applyAlignment="1">
      <alignment horizontal="center" vertical="center"/>
    </xf>
    <xf numFmtId="0" fontId="6" fillId="0" borderId="7" xfId="8" applyFont="1" applyBorder="1" applyAlignment="1">
      <alignment horizontal="center" vertical="center" wrapText="1"/>
    </xf>
    <xf numFmtId="0" fontId="45" fillId="0" borderId="28" xfId="8" applyFont="1" applyBorder="1" applyAlignment="1">
      <alignment vertical="center" wrapText="1"/>
    </xf>
    <xf numFmtId="0" fontId="6" fillId="0" borderId="10" xfId="8" applyFont="1" applyBorder="1" applyAlignment="1">
      <alignment horizontal="center" vertical="center" wrapText="1"/>
    </xf>
    <xf numFmtId="9" fontId="6" fillId="0" borderId="8" xfId="8" applyNumberFormat="1" applyFont="1" applyBorder="1" applyAlignment="1">
      <alignment horizontal="center" vertical="center" wrapText="1"/>
    </xf>
    <xf numFmtId="0" fontId="6" fillId="0" borderId="8" xfId="8" applyFont="1" applyBorder="1" applyAlignment="1">
      <alignment vertical="center"/>
    </xf>
    <xf numFmtId="0" fontId="82" fillId="0" borderId="8" xfId="8" applyFont="1" applyBorder="1" applyAlignment="1">
      <alignment vertical="center"/>
    </xf>
    <xf numFmtId="0" fontId="1" fillId="0" borderId="0" xfId="8" applyFont="1" applyAlignment="1">
      <alignment horizontal="center"/>
    </xf>
    <xf numFmtId="0" fontId="1" fillId="2" borderId="0" xfId="8" applyFont="1" applyFill="1"/>
    <xf numFmtId="0" fontId="1" fillId="0" borderId="8" xfId="8" applyFont="1" applyBorder="1" applyAlignment="1">
      <alignment vertical="center" wrapText="1"/>
    </xf>
    <xf numFmtId="0" fontId="21" fillId="0" borderId="8" xfId="8" applyFont="1" applyBorder="1" applyAlignment="1">
      <alignment horizontal="center" vertical="center" wrapText="1"/>
    </xf>
    <xf numFmtId="0" fontId="1" fillId="0" borderId="8" xfId="8" applyFont="1" applyBorder="1" applyAlignment="1">
      <alignment horizontal="center" vertical="center" wrapText="1"/>
    </xf>
    <xf numFmtId="0" fontId="1" fillId="0" borderId="10" xfId="8" applyFont="1" applyBorder="1" applyAlignment="1">
      <alignment vertical="center"/>
    </xf>
    <xf numFmtId="0" fontId="16" fillId="0" borderId="8" xfId="8" applyFont="1" applyBorder="1" applyAlignment="1">
      <alignment horizontal="center" vertical="top"/>
    </xf>
    <xf numFmtId="0" fontId="23" fillId="0" borderId="0" xfId="8" applyFont="1"/>
    <xf numFmtId="0" fontId="16" fillId="0" borderId="10" xfId="8" applyFont="1" applyBorder="1" applyAlignment="1">
      <alignment vertical="center"/>
    </xf>
    <xf numFmtId="0" fontId="27" fillId="0" borderId="8" xfId="8" applyFont="1" applyBorder="1" applyAlignment="1">
      <alignment horizontal="center" vertical="top"/>
    </xf>
    <xf numFmtId="0" fontId="45" fillId="0" borderId="22" xfId="8" applyFont="1" applyBorder="1" applyAlignment="1">
      <alignment horizontal="center" vertical="center" wrapText="1"/>
    </xf>
    <xf numFmtId="0" fontId="6" fillId="0" borderId="11" xfId="8" applyFont="1" applyBorder="1" applyAlignment="1">
      <alignment horizontal="center" vertical="center" wrapText="1"/>
    </xf>
    <xf numFmtId="0" fontId="8" fillId="0" borderId="11" xfId="8" applyFont="1" applyBorder="1" applyAlignment="1">
      <alignment vertical="center" wrapText="1"/>
    </xf>
    <xf numFmtId="0" fontId="8" fillId="0" borderId="13" xfId="8" applyFont="1" applyBorder="1" applyAlignment="1">
      <alignment vertical="center" wrapText="1"/>
    </xf>
    <xf numFmtId="0" fontId="86" fillId="7" borderId="8" xfId="8" applyFont="1" applyFill="1" applyBorder="1" applyAlignment="1">
      <alignment vertical="center" wrapText="1"/>
    </xf>
    <xf numFmtId="0" fontId="86" fillId="7" borderId="24" xfId="8" applyFont="1" applyFill="1" applyBorder="1" applyAlignment="1">
      <alignment vertical="center" wrapText="1"/>
    </xf>
    <xf numFmtId="0" fontId="6" fillId="0" borderId="11" xfId="8" applyFont="1" applyBorder="1" applyAlignment="1">
      <alignment horizontal="left" vertical="center" wrapText="1" indent="3"/>
    </xf>
    <xf numFmtId="0" fontId="8" fillId="0" borderId="11" xfId="8" applyFont="1" applyBorder="1" applyAlignment="1">
      <alignment vertical="center"/>
    </xf>
    <xf numFmtId="0" fontId="16" fillId="2" borderId="0" xfId="8" applyFont="1" applyFill="1"/>
    <xf numFmtId="0" fontId="87" fillId="0" borderId="0" xfId="8" applyFont="1"/>
    <xf numFmtId="0" fontId="45" fillId="0" borderId="0" xfId="8" applyFont="1" applyAlignment="1">
      <alignment horizontal="center" vertical="center" wrapText="1"/>
    </xf>
    <xf numFmtId="0" fontId="45" fillId="0" borderId="0" xfId="8" applyFont="1" applyAlignment="1">
      <alignment horizontal="center" vertical="center"/>
    </xf>
    <xf numFmtId="0" fontId="82" fillId="0" borderId="8" xfId="8" applyFont="1" applyBorder="1" applyAlignment="1">
      <alignment horizontal="center" vertical="center" wrapText="1"/>
    </xf>
    <xf numFmtId="0" fontId="45" fillId="0" borderId="8" xfId="8" applyFont="1" applyBorder="1" applyAlignment="1">
      <alignment vertical="center"/>
    </xf>
    <xf numFmtId="0" fontId="7" fillId="0" borderId="0" xfId="8" applyFont="1" applyAlignment="1">
      <alignment vertical="center"/>
    </xf>
    <xf numFmtId="0" fontId="75" fillId="0" borderId="0" xfId="8" applyFont="1" applyAlignment="1">
      <alignment vertical="center"/>
    </xf>
    <xf numFmtId="0" fontId="6" fillId="0" borderId="0" xfId="8" applyFont="1" applyAlignment="1">
      <alignment vertical="center"/>
    </xf>
    <xf numFmtId="0" fontId="6" fillId="0" borderId="8" xfId="8" applyFont="1" applyBorder="1" applyAlignment="1">
      <alignment horizontal="center" vertical="center"/>
    </xf>
    <xf numFmtId="0" fontId="6" fillId="0" borderId="8" xfId="8" applyFont="1" applyBorder="1" applyAlignment="1">
      <alignment wrapText="1"/>
    </xf>
    <xf numFmtId="0" fontId="88" fillId="0" borderId="8" xfId="8" applyFont="1" applyBorder="1" applyAlignment="1">
      <alignment vertical="center" wrapText="1"/>
    </xf>
    <xf numFmtId="0" fontId="89" fillId="0" borderId="8" xfId="8" applyFont="1" applyBorder="1" applyAlignment="1">
      <alignment horizontal="center" vertical="center" wrapText="1"/>
    </xf>
    <xf numFmtId="0" fontId="89" fillId="0" borderId="8" xfId="8" applyFont="1" applyBorder="1" applyAlignment="1">
      <alignment horizontal="justify" vertical="center" wrapText="1"/>
    </xf>
    <xf numFmtId="0" fontId="88" fillId="15" borderId="8" xfId="8" applyFont="1" applyFill="1" applyBorder="1" applyAlignment="1">
      <alignment vertical="center"/>
    </xf>
    <xf numFmtId="0" fontId="6" fillId="0" borderId="8" xfId="8" applyFont="1" applyBorder="1" applyAlignment="1">
      <alignment horizontal="center" wrapText="1"/>
    </xf>
    <xf numFmtId="0" fontId="88" fillId="0" borderId="8" xfId="8" applyFont="1" applyBorder="1" applyAlignment="1">
      <alignment horizontal="left" vertical="center" wrapText="1" indent="3"/>
    </xf>
    <xf numFmtId="0" fontId="88" fillId="0" borderId="8" xfId="8" applyFont="1" applyBorder="1" applyAlignment="1">
      <alignment horizontal="left" vertical="center" wrapText="1" indent="2"/>
    </xf>
    <xf numFmtId="0" fontId="89" fillId="0" borderId="8" xfId="8" applyFont="1" applyBorder="1" applyAlignment="1">
      <alignment vertical="center" wrapText="1"/>
    </xf>
    <xf numFmtId="0" fontId="90" fillId="0" borderId="0" xfId="8" applyFont="1" applyAlignment="1">
      <alignment vertical="center"/>
    </xf>
    <xf numFmtId="0" fontId="49" fillId="9" borderId="8" xfId="8" applyFont="1" applyFill="1" applyBorder="1" applyAlignment="1">
      <alignment horizontal="center" vertical="center" wrapText="1"/>
    </xf>
    <xf numFmtId="0" fontId="49" fillId="9" borderId="24" xfId="8" applyFont="1" applyFill="1" applyBorder="1" applyAlignment="1">
      <alignment horizontal="center" vertical="center" wrapText="1"/>
    </xf>
    <xf numFmtId="0" fontId="49" fillId="0" borderId="8" xfId="8" quotePrefix="1" applyFont="1" applyBorder="1" applyAlignment="1">
      <alignment horizontal="center"/>
    </xf>
    <xf numFmtId="0" fontId="58" fillId="10" borderId="8" xfId="6" applyFont="1" applyFill="1" applyBorder="1" applyAlignment="1">
      <alignment horizontal="left" vertical="center" wrapText="1" indent="1"/>
    </xf>
    <xf numFmtId="3" fontId="49" fillId="10" borderId="8" xfId="7" applyFont="1" applyFill="1" applyAlignment="1">
      <alignment horizontal="center" vertical="center"/>
      <protection locked="0"/>
    </xf>
    <xf numFmtId="0" fontId="49" fillId="10" borderId="8" xfId="8" applyFont="1" applyFill="1" applyBorder="1"/>
    <xf numFmtId="0" fontId="49" fillId="12" borderId="8" xfId="6" applyFont="1" applyFill="1" applyBorder="1" applyAlignment="1">
      <alignment horizontal="left" vertical="center" wrapText="1" indent="2"/>
    </xf>
    <xf numFmtId="3" fontId="49" fillId="0" borderId="8" xfId="7" applyFont="1" applyFill="1" applyAlignment="1">
      <alignment horizontal="center" vertical="center" wrapText="1"/>
      <protection locked="0"/>
    </xf>
    <xf numFmtId="0" fontId="49" fillId="0" borderId="8" xfId="6" applyFont="1" applyBorder="1" applyAlignment="1">
      <alignment horizontal="left" vertical="center" wrapText="1" indent="3"/>
    </xf>
    <xf numFmtId="3" fontId="49" fillId="0" borderId="8" xfId="7" applyFont="1" applyFill="1" applyAlignment="1">
      <alignment horizontal="center" vertical="center"/>
      <protection locked="0"/>
    </xf>
    <xf numFmtId="0" fontId="49" fillId="0" borderId="8" xfId="8" quotePrefix="1" applyFont="1" applyBorder="1" applyAlignment="1">
      <alignment horizontal="center" vertical="center"/>
    </xf>
    <xf numFmtId="3" fontId="91" fillId="7" borderId="8" xfId="7" applyFont="1" applyFill="1" applyAlignment="1">
      <alignment horizontal="center" vertical="center"/>
      <protection locked="0"/>
    </xf>
    <xf numFmtId="0" fontId="9" fillId="0" borderId="0" xfId="8" applyFont="1"/>
    <xf numFmtId="0" fontId="9" fillId="2" borderId="0" xfId="8" applyFont="1" applyFill="1"/>
    <xf numFmtId="0" fontId="1" fillId="9" borderId="8" xfId="8" applyFont="1" applyFill="1" applyBorder="1" applyAlignment="1">
      <alignment horizontal="center" vertical="center" wrapText="1"/>
    </xf>
    <xf numFmtId="0" fontId="1" fillId="0" borderId="8" xfId="8" quotePrefix="1" applyFont="1" applyBorder="1" applyAlignment="1">
      <alignment horizontal="center" vertical="center"/>
    </xf>
    <xf numFmtId="0" fontId="16" fillId="0" borderId="8" xfId="6" applyFont="1" applyBorder="1" applyAlignment="1">
      <alignment horizontal="left" vertical="center" wrapText="1" indent="1"/>
    </xf>
    <xf numFmtId="0" fontId="16" fillId="0" borderId="7" xfId="8" applyFont="1" applyBorder="1" applyAlignment="1">
      <alignment vertical="center"/>
    </xf>
    <xf numFmtId="0" fontId="16" fillId="0" borderId="9" xfId="8" applyFont="1" applyBorder="1" applyAlignment="1">
      <alignment vertical="center"/>
    </xf>
    <xf numFmtId="0" fontId="27" fillId="0" borderId="8" xfId="8" applyFont="1" applyBorder="1" applyAlignment="1">
      <alignment horizontal="left" vertical="center"/>
    </xf>
    <xf numFmtId="0" fontId="16" fillId="0" borderId="8" xfId="8" applyFont="1" applyBorder="1" applyAlignment="1">
      <alignment horizontal="center" vertical="top" wrapText="1"/>
    </xf>
    <xf numFmtId="0" fontId="16" fillId="0" borderId="22" xfId="8" applyFont="1" applyBorder="1" applyAlignment="1">
      <alignment horizontal="left" vertical="center" wrapText="1"/>
    </xf>
    <xf numFmtId="0" fontId="16" fillId="0" borderId="8" xfId="8" applyFont="1" applyBorder="1" applyAlignment="1">
      <alignment vertical="center"/>
    </xf>
    <xf numFmtId="0" fontId="16" fillId="0" borderId="7" xfId="8" applyFont="1" applyBorder="1"/>
    <xf numFmtId="0" fontId="16" fillId="0" borderId="9" xfId="8" applyFont="1" applyBorder="1"/>
    <xf numFmtId="0" fontId="16" fillId="0" borderId="22" xfId="8" applyFont="1" applyBorder="1" applyAlignment="1">
      <alignment horizontal="center" vertical="center" wrapText="1"/>
    </xf>
    <xf numFmtId="9" fontId="16" fillId="0" borderId="22" xfId="9" applyFont="1" applyFill="1" applyBorder="1" applyAlignment="1">
      <alignment horizontal="center" vertical="center" wrapText="1"/>
    </xf>
    <xf numFmtId="0" fontId="87" fillId="0" borderId="0" xfId="2" applyFont="1" applyAlignment="1">
      <alignment vertical="center"/>
    </xf>
    <xf numFmtId="0" fontId="54" fillId="0" borderId="0" xfId="2" applyFont="1"/>
    <xf numFmtId="0" fontId="16" fillId="0" borderId="0" xfId="2" applyFont="1"/>
    <xf numFmtId="0" fontId="66" fillId="0" borderId="0" xfId="8" applyFont="1" applyAlignment="1">
      <alignment wrapText="1"/>
    </xf>
    <xf numFmtId="0" fontId="54" fillId="0" borderId="0" xfId="2" applyFont="1" applyAlignment="1">
      <alignment vertical="center"/>
    </xf>
    <xf numFmtId="0" fontId="54" fillId="0" borderId="8" xfId="8" applyFont="1" applyBorder="1"/>
    <xf numFmtId="0" fontId="87" fillId="0" borderId="8" xfId="8" applyFont="1" applyBorder="1" applyAlignment="1">
      <alignment horizontal="center" vertical="center"/>
    </xf>
    <xf numFmtId="0" fontId="54" fillId="9" borderId="8" xfId="2" applyFont="1" applyFill="1" applyBorder="1" applyAlignment="1">
      <alignment horizontal="center" vertical="center" wrapText="1"/>
    </xf>
    <xf numFmtId="0" fontId="87" fillId="0" borderId="0" xfId="2" applyFont="1"/>
    <xf numFmtId="0" fontId="92" fillId="0" borderId="0" xfId="8" quotePrefix="1" applyFont="1" applyAlignment="1">
      <alignment wrapText="1"/>
    </xf>
    <xf numFmtId="0" fontId="54" fillId="10" borderId="8" xfId="2" applyFont="1" applyFill="1" applyBorder="1" applyAlignment="1">
      <alignment horizontal="center" vertical="center" wrapText="1"/>
    </xf>
    <xf numFmtId="0" fontId="87" fillId="10" borderId="8" xfId="2" applyFont="1" applyFill="1" applyBorder="1" applyAlignment="1">
      <alignment vertical="center" wrapText="1"/>
    </xf>
    <xf numFmtId="0" fontId="16" fillId="0" borderId="0" xfId="2" applyFont="1" applyAlignment="1">
      <alignment vertical="center"/>
    </xf>
    <xf numFmtId="0" fontId="27" fillId="0" borderId="0" xfId="2" applyFont="1"/>
    <xf numFmtId="0" fontId="16" fillId="0" borderId="0" xfId="2" applyFont="1" applyAlignment="1">
      <alignment horizontal="center"/>
    </xf>
    <xf numFmtId="0" fontId="2" fillId="2" borderId="0" xfId="2" applyFont="1" applyFill="1"/>
    <xf numFmtId="0" fontId="2" fillId="2" borderId="0" xfId="2" applyFont="1" applyFill="1" applyAlignment="1">
      <alignment vertical="center"/>
    </xf>
    <xf numFmtId="0" fontId="16" fillId="0" borderId="25" xfId="8" applyFont="1" applyBorder="1" applyAlignment="1">
      <alignment horizontal="center"/>
    </xf>
    <xf numFmtId="0" fontId="16" fillId="0" borderId="21" xfId="8" applyFont="1" applyBorder="1"/>
    <xf numFmtId="0" fontId="16" fillId="0" borderId="8" xfId="2" applyFont="1" applyBorder="1"/>
    <xf numFmtId="0" fontId="16" fillId="0" borderId="8" xfId="2" applyFont="1" applyBorder="1" applyAlignment="1">
      <alignment horizontal="center" vertical="center"/>
    </xf>
    <xf numFmtId="0" fontId="16" fillId="0" borderId="8" xfId="2" applyFont="1" applyBorder="1" applyAlignment="1">
      <alignment vertical="center" wrapText="1"/>
    </xf>
    <xf numFmtId="0" fontId="16" fillId="9" borderId="8" xfId="2" applyFont="1" applyFill="1" applyBorder="1" applyAlignment="1">
      <alignment horizontal="center" vertical="center" wrapText="1"/>
    </xf>
    <xf numFmtId="0" fontId="16" fillId="0" borderId="8" xfId="2" quotePrefix="1" applyFont="1" applyBorder="1" applyAlignment="1">
      <alignment vertical="center"/>
    </xf>
    <xf numFmtId="0" fontId="16" fillId="9" borderId="8" xfId="2" applyFont="1" applyFill="1" applyBorder="1" applyAlignment="1">
      <alignment vertical="center" wrapText="1"/>
    </xf>
    <xf numFmtId="0" fontId="16" fillId="0" borderId="8" xfId="2" quotePrefix="1" applyFont="1" applyBorder="1" applyAlignment="1">
      <alignment vertical="center" wrapText="1"/>
    </xf>
    <xf numFmtId="0" fontId="16" fillId="0" borderId="8" xfId="2" applyFont="1" applyBorder="1" applyAlignment="1">
      <alignment horizontal="center"/>
    </xf>
    <xf numFmtId="0" fontId="27" fillId="0" borderId="8" xfId="2" applyFont="1" applyBorder="1" applyAlignment="1">
      <alignment horizontal="justify" vertical="top"/>
    </xf>
    <xf numFmtId="0" fontId="16" fillId="0" borderId="8" xfId="2" applyFont="1" applyBorder="1" applyAlignment="1">
      <alignment horizontal="center" vertical="center" wrapText="1"/>
    </xf>
    <xf numFmtId="0" fontId="16" fillId="0" borderId="8" xfId="2" applyFont="1" applyBorder="1" applyAlignment="1">
      <alignment horizontal="justify" vertical="top"/>
    </xf>
    <xf numFmtId="0" fontId="16" fillId="0" borderId="8" xfId="2" applyFont="1" applyBorder="1" applyAlignment="1">
      <alignment horizontal="left" vertical="center" wrapText="1" indent="1"/>
    </xf>
    <xf numFmtId="0" fontId="16" fillId="0" borderId="0" xfId="2" applyFont="1" applyAlignment="1">
      <alignment wrapText="1"/>
    </xf>
    <xf numFmtId="0" fontId="16" fillId="10" borderId="8" xfId="2" applyFont="1" applyFill="1" applyBorder="1" applyAlignment="1">
      <alignment horizontal="center" vertical="center"/>
    </xf>
    <xf numFmtId="0" fontId="27" fillId="10" borderId="8" xfId="2" applyFont="1" applyFill="1" applyBorder="1" applyAlignment="1">
      <alignment horizontal="justify" vertical="center"/>
    </xf>
    <xf numFmtId="0" fontId="16" fillId="10" borderId="8" xfId="2" quotePrefix="1" applyFont="1" applyFill="1" applyBorder="1" applyAlignment="1">
      <alignment vertical="center" wrapText="1"/>
    </xf>
    <xf numFmtId="0" fontId="27" fillId="10" borderId="8" xfId="2" applyFont="1" applyFill="1" applyBorder="1" applyAlignment="1">
      <alignment horizontal="justify" vertical="top"/>
    </xf>
    <xf numFmtId="0" fontId="16" fillId="0" borderId="8" xfId="2" applyFont="1" applyBorder="1" applyAlignment="1">
      <alignment horizontal="justify" vertical="center"/>
    </xf>
    <xf numFmtId="0" fontId="16" fillId="0" borderId="8" xfId="8" applyFont="1" applyBorder="1" applyAlignment="1">
      <alignment horizontal="justify" vertical="top" wrapText="1"/>
    </xf>
    <xf numFmtId="0" fontId="16" fillId="0" borderId="8" xfId="2" applyFont="1" applyBorder="1" applyAlignment="1">
      <alignment horizontal="justify" vertical="top" wrapText="1"/>
    </xf>
    <xf numFmtId="0" fontId="16" fillId="0" borderId="8" xfId="8" applyFont="1" applyBorder="1" applyAlignment="1">
      <alignment horizontal="justify" vertical="top"/>
    </xf>
    <xf numFmtId="0" fontId="16" fillId="0" borderId="0" xfId="2" applyFont="1" applyAlignment="1">
      <alignment vertical="center" wrapText="1"/>
    </xf>
    <xf numFmtId="0" fontId="16" fillId="10" borderId="8" xfId="2" applyFont="1" applyFill="1" applyBorder="1" applyAlignment="1">
      <alignment horizontal="justify" vertical="center"/>
    </xf>
    <xf numFmtId="0" fontId="16" fillId="10" borderId="8" xfId="2" applyFont="1" applyFill="1" applyBorder="1" applyAlignment="1">
      <alignment horizontal="justify" vertical="top"/>
    </xf>
    <xf numFmtId="0" fontId="27" fillId="0" borderId="8" xfId="2" applyFont="1" applyBorder="1"/>
    <xf numFmtId="0" fontId="27" fillId="10" borderId="8" xfId="8" applyFont="1" applyFill="1" applyBorder="1" applyAlignment="1">
      <alignment horizontal="justify" vertical="top"/>
    </xf>
    <xf numFmtId="0" fontId="26" fillId="0" borderId="0" xfId="2" applyFont="1" applyAlignment="1">
      <alignment vertical="center"/>
    </xf>
    <xf numFmtId="0" fontId="1" fillId="0" borderId="0" xfId="2" applyFont="1"/>
    <xf numFmtId="0" fontId="93" fillId="0" borderId="0" xfId="8" applyFont="1" applyAlignment="1">
      <alignment vertical="center"/>
    </xf>
    <xf numFmtId="0" fontId="1" fillId="0" borderId="8" xfId="8" applyFont="1" applyBorder="1" applyAlignment="1">
      <alignment horizontal="center"/>
    </xf>
    <xf numFmtId="0" fontId="1" fillId="0" borderId="8" xfId="2" applyFont="1" applyBorder="1"/>
    <xf numFmtId="0" fontId="21" fillId="0" borderId="8" xfId="8" applyFont="1" applyBorder="1"/>
    <xf numFmtId="0" fontId="26" fillId="9" borderId="8" xfId="2" applyFont="1" applyFill="1" applyBorder="1" applyAlignment="1">
      <alignment vertical="center" wrapText="1"/>
    </xf>
    <xf numFmtId="0" fontId="20" fillId="9" borderId="8" xfId="2" applyFont="1" applyFill="1" applyBorder="1" applyAlignment="1">
      <alignment vertical="center" wrapText="1"/>
    </xf>
    <xf numFmtId="0" fontId="20" fillId="9" borderId="8" xfId="2" applyFont="1" applyFill="1" applyBorder="1" applyAlignment="1">
      <alignment horizontal="left" vertical="center" wrapText="1" indent="1"/>
    </xf>
    <xf numFmtId="0" fontId="16" fillId="9" borderId="8" xfId="2" applyFont="1" applyFill="1" applyBorder="1" applyAlignment="1">
      <alignment horizontal="left" vertical="center" wrapText="1" indent="1"/>
    </xf>
    <xf numFmtId="0" fontId="0" fillId="2" borderId="0" xfId="0" applyFill="1"/>
    <xf numFmtId="0" fontId="16" fillId="3" borderId="0" xfId="0" applyFont="1" applyFill="1"/>
    <xf numFmtId="0" fontId="94" fillId="2" borderId="0" xfId="0" applyFont="1" applyFill="1"/>
    <xf numFmtId="0" fontId="54" fillId="0" borderId="0" xfId="8" applyFont="1" applyAlignment="1">
      <alignment vertical="center"/>
    </xf>
    <xf numFmtId="0" fontId="0" fillId="3" borderId="0" xfId="0" applyFill="1" applyAlignment="1">
      <alignment horizontal="center"/>
    </xf>
    <xf numFmtId="0" fontId="20" fillId="2" borderId="0" xfId="8" applyFont="1" applyFill="1"/>
    <xf numFmtId="0" fontId="66" fillId="2" borderId="0" xfId="8" applyFont="1" applyFill="1" applyAlignment="1">
      <alignment wrapText="1"/>
    </xf>
    <xf numFmtId="0" fontId="7" fillId="2" borderId="0" xfId="8" applyFont="1" applyFill="1" applyAlignment="1">
      <alignment wrapText="1"/>
    </xf>
    <xf numFmtId="0" fontId="16" fillId="2" borderId="0" xfId="2" applyFont="1" applyFill="1"/>
    <xf numFmtId="0" fontId="16" fillId="2" borderId="0" xfId="2" applyFont="1" applyFill="1" applyAlignment="1">
      <alignment vertical="center"/>
    </xf>
    <xf numFmtId="0" fontId="75" fillId="2" borderId="0" xfId="8" applyFont="1" applyFill="1" applyAlignment="1">
      <alignment vertical="center"/>
    </xf>
    <xf numFmtId="0" fontId="6" fillId="2" borderId="0" xfId="8" applyFont="1" applyFill="1" applyAlignment="1">
      <alignment vertical="center"/>
    </xf>
    <xf numFmtId="0" fontId="95" fillId="2" borderId="0" xfId="0" applyFont="1" applyFill="1"/>
    <xf numFmtId="43" fontId="1" fillId="0" borderId="8" xfId="3" applyFont="1" applyBorder="1" applyAlignment="1">
      <alignment horizontal="center" vertical="center"/>
    </xf>
    <xf numFmtId="43" fontId="88" fillId="15" borderId="8" xfId="3" applyFont="1" applyFill="1" applyBorder="1" applyAlignment="1">
      <alignment horizontal="center" vertical="center"/>
    </xf>
    <xf numFmtId="0" fontId="16" fillId="0" borderId="22" xfId="8" applyFont="1" applyBorder="1" applyAlignment="1">
      <alignment horizontal="center" wrapText="1"/>
    </xf>
    <xf numFmtId="0" fontId="16" fillId="0" borderId="24" xfId="8" applyFont="1" applyBorder="1" applyAlignment="1">
      <alignment horizontal="center" wrapText="1"/>
    </xf>
    <xf numFmtId="43" fontId="1" fillId="0" borderId="8" xfId="3" applyFont="1" applyBorder="1"/>
    <xf numFmtId="43" fontId="16" fillId="0" borderId="8" xfId="3" applyFont="1" applyBorder="1" applyAlignment="1">
      <alignment vertical="center" wrapText="1"/>
    </xf>
    <xf numFmtId="43" fontId="16" fillId="0" borderId="8" xfId="3" quotePrefix="1" applyFont="1" applyBorder="1" applyAlignment="1">
      <alignment vertical="center" wrapText="1"/>
    </xf>
    <xf numFmtId="43" fontId="16" fillId="10" borderId="8" xfId="3" quotePrefix="1" applyFont="1" applyFill="1" applyBorder="1" applyAlignment="1">
      <alignment vertical="center"/>
    </xf>
    <xf numFmtId="10" fontId="16" fillId="0" borderId="8" xfId="4" quotePrefix="1" applyNumberFormat="1" applyFont="1" applyBorder="1" applyAlignment="1">
      <alignment vertical="center" wrapText="1"/>
    </xf>
    <xf numFmtId="10" fontId="16" fillId="0" borderId="8" xfId="4" applyNumberFormat="1" applyFont="1" applyBorder="1"/>
    <xf numFmtId="10" fontId="16" fillId="0" borderId="8" xfId="4" quotePrefix="1" applyNumberFormat="1" applyFont="1" applyBorder="1" applyAlignment="1">
      <alignment vertical="center"/>
    </xf>
    <xf numFmtId="0" fontId="45" fillId="0" borderId="8" xfId="2" quotePrefix="1" applyFont="1" applyBorder="1" applyAlignment="1">
      <alignment horizontal="right" vertical="center" wrapText="1"/>
    </xf>
    <xf numFmtId="165" fontId="16" fillId="0" borderId="8" xfId="8" quotePrefix="1" applyNumberFormat="1" applyFont="1" applyBorder="1" applyAlignment="1">
      <alignment vertical="center" wrapText="1"/>
    </xf>
    <xf numFmtId="165" fontId="16" fillId="0" borderId="8" xfId="8" quotePrefix="1" applyNumberFormat="1" applyFont="1" applyBorder="1"/>
    <xf numFmtId="43" fontId="1" fillId="3" borderId="8" xfId="3" applyFont="1" applyFill="1" applyBorder="1" applyAlignment="1">
      <alignment horizontal="center" vertical="center" wrapText="1"/>
    </xf>
    <xf numFmtId="43" fontId="16" fillId="0" borderId="8" xfId="3" applyFont="1" applyBorder="1" applyAlignment="1">
      <alignment horizontal="center" vertical="center"/>
    </xf>
    <xf numFmtId="43" fontId="16" fillId="0" borderId="8" xfId="3" quotePrefix="1" applyFont="1" applyBorder="1" applyAlignment="1">
      <alignment horizontal="center" vertical="center"/>
    </xf>
    <xf numFmtId="43" fontId="16" fillId="0" borderId="8" xfId="3" quotePrefix="1" applyFont="1" applyBorder="1" applyAlignment="1">
      <alignment horizontal="center" vertical="center" wrapText="1"/>
    </xf>
    <xf numFmtId="43" fontId="16" fillId="10" borderId="8" xfId="3" quotePrefix="1" applyFont="1" applyFill="1" applyBorder="1" applyAlignment="1">
      <alignment horizontal="center" vertical="center" wrapText="1"/>
    </xf>
    <xf numFmtId="43" fontId="16" fillId="3" borderId="8" xfId="3" quotePrefix="1" applyFont="1" applyFill="1" applyBorder="1" applyAlignment="1">
      <alignment horizontal="center" vertical="center" wrapText="1"/>
    </xf>
    <xf numFmtId="43" fontId="27" fillId="3" borderId="8" xfId="3" quotePrefix="1" applyFont="1" applyFill="1" applyBorder="1" applyAlignment="1">
      <alignment horizontal="center" vertical="center" wrapText="1"/>
    </xf>
    <xf numFmtId="43" fontId="1" fillId="0" borderId="8" xfId="3" quotePrefix="1" applyFont="1" applyBorder="1" applyAlignment="1">
      <alignment vertical="center" wrapText="1"/>
    </xf>
    <xf numFmtId="43" fontId="1" fillId="0" borderId="8" xfId="3" quotePrefix="1" applyFont="1" applyBorder="1" applyAlignment="1">
      <alignment vertical="center"/>
    </xf>
    <xf numFmtId="3" fontId="16" fillId="0" borderId="8" xfId="8" applyNumberFormat="1" applyFont="1" applyBorder="1" applyAlignment="1">
      <alignment horizontal="center" vertical="center" wrapText="1"/>
    </xf>
    <xf numFmtId="164" fontId="16" fillId="0" borderId="8" xfId="3" applyNumberFormat="1" applyFont="1" applyBorder="1" applyAlignment="1">
      <alignment horizontal="center" vertical="center" wrapText="1"/>
    </xf>
    <xf numFmtId="0" fontId="96" fillId="0" borderId="8" xfId="0" quotePrefix="1" applyFont="1" applyBorder="1" applyAlignment="1">
      <alignment horizontal="center" vertical="center"/>
    </xf>
    <xf numFmtId="10" fontId="49" fillId="0" borderId="8" xfId="7" applyNumberFormat="1" applyFont="1" applyFill="1" applyAlignment="1">
      <alignment horizontal="center" vertical="center" wrapText="1"/>
      <protection locked="0"/>
    </xf>
    <xf numFmtId="10" fontId="96" fillId="0" borderId="8" xfId="0" quotePrefix="1" applyNumberFormat="1" applyFont="1" applyBorder="1" applyAlignment="1">
      <alignment horizontal="center" vertical="center"/>
    </xf>
    <xf numFmtId="10" fontId="0" fillId="3" borderId="8" xfId="4" applyNumberFormat="1" applyFont="1" applyFill="1" applyBorder="1" applyAlignment="1">
      <alignment horizontal="center" vertical="center"/>
    </xf>
    <xf numFmtId="43" fontId="49" fillId="0" borderId="8" xfId="3" applyFont="1" applyFill="1" applyBorder="1" applyAlignment="1" applyProtection="1">
      <alignment horizontal="center" vertical="center" wrapText="1"/>
      <protection locked="0"/>
    </xf>
    <xf numFmtId="43" fontId="49" fillId="0" borderId="8" xfId="3" quotePrefix="1" applyFont="1" applyFill="1" applyBorder="1" applyAlignment="1" applyProtection="1">
      <alignment horizontal="center" vertical="center" wrapText="1"/>
      <protection locked="0"/>
    </xf>
    <xf numFmtId="43" fontId="96" fillId="0" borderId="8" xfId="3" quotePrefix="1" applyFont="1" applyBorder="1" applyAlignment="1">
      <alignment horizontal="center" vertical="center"/>
    </xf>
    <xf numFmtId="0" fontId="96" fillId="3" borderId="8" xfId="0" quotePrefix="1" applyFont="1" applyFill="1" applyBorder="1" applyAlignment="1">
      <alignment horizontal="center" vertical="center"/>
    </xf>
    <xf numFmtId="0" fontId="49" fillId="3" borderId="8" xfId="6" applyFont="1" applyFill="1" applyBorder="1" applyAlignment="1">
      <alignment horizontal="left" vertical="center" wrapText="1" indent="2"/>
    </xf>
    <xf numFmtId="43" fontId="96" fillId="3" borderId="8" xfId="3" quotePrefix="1" applyFont="1" applyFill="1" applyBorder="1" applyAlignment="1">
      <alignment horizontal="center" vertical="center"/>
    </xf>
    <xf numFmtId="43" fontId="49" fillId="3" borderId="8" xfId="3" quotePrefix="1" applyFont="1" applyFill="1" applyBorder="1" applyAlignment="1" applyProtection="1">
      <alignment horizontal="center" vertical="center" wrapText="1"/>
      <protection locked="0"/>
    </xf>
    <xf numFmtId="10" fontId="96" fillId="3" borderId="8" xfId="0" quotePrefix="1" applyNumberFormat="1" applyFont="1" applyFill="1" applyBorder="1" applyAlignment="1">
      <alignment horizontal="center" vertical="center"/>
    </xf>
    <xf numFmtId="0" fontId="49" fillId="0" borderId="8" xfId="6" applyFont="1" applyBorder="1" applyAlignment="1">
      <alignment horizontal="left" vertical="center" wrapText="1" indent="2"/>
    </xf>
    <xf numFmtId="43" fontId="96" fillId="0" borderId="8" xfId="3" quotePrefix="1" applyFont="1" applyFill="1" applyBorder="1" applyAlignment="1">
      <alignment horizontal="center" vertical="center"/>
    </xf>
    <xf numFmtId="10" fontId="49" fillId="0" borderId="8" xfId="4" applyNumberFormat="1" applyFont="1" applyFill="1" applyBorder="1" applyAlignment="1" applyProtection="1">
      <alignment horizontal="center" vertical="center" wrapText="1"/>
      <protection locked="0"/>
    </xf>
    <xf numFmtId="0" fontId="1" fillId="0" borderId="0" xfId="8" applyFont="1" applyAlignment="1">
      <alignment horizontal="right"/>
    </xf>
    <xf numFmtId="168" fontId="16" fillId="0" borderId="0" xfId="4" applyNumberFormat="1" applyFont="1"/>
    <xf numFmtId="43" fontId="96" fillId="3" borderId="8" xfId="3" applyFont="1" applyFill="1" applyBorder="1" applyAlignment="1">
      <alignment horizontal="center" vertical="center"/>
    </xf>
    <xf numFmtId="10" fontId="96" fillId="3" borderId="8" xfId="0" applyNumberFormat="1" applyFont="1" applyFill="1" applyBorder="1" applyAlignment="1">
      <alignment horizontal="center" vertical="center"/>
    </xf>
    <xf numFmtId="9" fontId="49" fillId="3" borderId="8" xfId="4" applyFont="1" applyFill="1" applyBorder="1" applyAlignment="1" applyProtection="1">
      <alignment horizontal="center" vertical="center" wrapText="1"/>
      <protection locked="0"/>
    </xf>
    <xf numFmtId="3" fontId="97" fillId="0" borderId="8" xfId="0" applyNumberFormat="1" applyFont="1" applyBorder="1" applyAlignment="1">
      <alignment vertical="center" wrapText="1"/>
    </xf>
    <xf numFmtId="3" fontId="0" fillId="3" borderId="8" xfId="0" applyNumberFormat="1" applyFill="1" applyBorder="1"/>
    <xf numFmtId="3" fontId="0" fillId="3" borderId="8" xfId="3" applyNumberFormat="1" applyFont="1" applyFill="1" applyBorder="1" applyAlignment="1">
      <alignment horizontal="center" wrapText="1"/>
    </xf>
    <xf numFmtId="3" fontId="0" fillId="0" borderId="8" xfId="3" applyNumberFormat="1" applyFont="1" applyBorder="1" applyAlignment="1">
      <alignment horizontal="center" wrapText="1"/>
    </xf>
    <xf numFmtId="14" fontId="20" fillId="3" borderId="8" xfId="0" applyNumberFormat="1" applyFont="1" applyFill="1" applyBorder="1" applyAlignment="1">
      <alignment horizontal="center" vertical="center" wrapText="1"/>
    </xf>
    <xf numFmtId="3" fontId="6" fillId="3" borderId="8" xfId="0" applyNumberFormat="1" applyFont="1" applyFill="1" applyBorder="1" applyAlignment="1">
      <alignment vertical="center" wrapText="1"/>
    </xf>
    <xf numFmtId="0" fontId="78" fillId="0" borderId="8" xfId="0" applyFont="1" applyBorder="1" applyAlignment="1">
      <alignment horizontal="left" vertical="center" wrapText="1"/>
    </xf>
    <xf numFmtId="3" fontId="8" fillId="3" borderId="8" xfId="0" applyNumberFormat="1" applyFont="1" applyFill="1" applyBorder="1" applyAlignment="1">
      <alignment vertical="center" wrapText="1"/>
    </xf>
    <xf numFmtId="3" fontId="16" fillId="0" borderId="24" xfId="8" applyNumberFormat="1" applyFont="1" applyBorder="1" applyAlignment="1">
      <alignment horizontal="center" vertical="center" wrapText="1"/>
    </xf>
    <xf numFmtId="3" fontId="30" fillId="0" borderId="8" xfId="8" applyNumberFormat="1" applyFont="1" applyBorder="1" applyAlignment="1">
      <alignment horizontal="center" vertical="center" wrapText="1"/>
    </xf>
    <xf numFmtId="3" fontId="16" fillId="0" borderId="8" xfId="8" applyNumberFormat="1" applyFont="1" applyBorder="1" applyAlignment="1">
      <alignment horizontal="center" wrapText="1"/>
    </xf>
    <xf numFmtId="165" fontId="16" fillId="0" borderId="8" xfId="8" applyNumberFormat="1" applyFont="1" applyBorder="1" applyAlignment="1">
      <alignment horizontal="center" vertical="center" wrapText="1"/>
    </xf>
    <xf numFmtId="165" fontId="16" fillId="3" borderId="8" xfId="8" applyNumberFormat="1" applyFont="1" applyFill="1" applyBorder="1" applyAlignment="1">
      <alignment horizontal="center" vertical="center" wrapText="1"/>
    </xf>
    <xf numFmtId="3" fontId="16" fillId="0" borderId="8" xfId="8" applyNumberFormat="1" applyFont="1" applyBorder="1" applyAlignment="1">
      <alignment vertical="center" wrapText="1"/>
    </xf>
    <xf numFmtId="0" fontId="43" fillId="0" borderId="8" xfId="8" applyFont="1" applyBorder="1" applyAlignment="1">
      <alignment horizontal="center" vertical="center"/>
    </xf>
    <xf numFmtId="0" fontId="44" fillId="0" borderId="8" xfId="8" applyFont="1" applyBorder="1" applyAlignment="1">
      <alignment horizontal="center" vertical="center"/>
    </xf>
    <xf numFmtId="0" fontId="44" fillId="0" borderId="8" xfId="8" applyFont="1" applyBorder="1" applyAlignment="1">
      <alignment horizontal="center" vertical="center" wrapText="1"/>
    </xf>
    <xf numFmtId="0" fontId="82" fillId="0" borderId="8" xfId="0" applyFont="1" applyBorder="1" applyAlignment="1">
      <alignment horizontal="center" vertical="center" wrapText="1"/>
    </xf>
    <xf numFmtId="0" fontId="45" fillId="0" borderId="24" xfId="0" applyFont="1" applyBorder="1" applyAlignment="1">
      <alignment horizontal="center" vertical="center" wrapText="1"/>
    </xf>
    <xf numFmtId="0" fontId="45" fillId="3" borderId="8" xfId="0" applyFont="1" applyFill="1" applyBorder="1" applyAlignment="1">
      <alignment vertical="center" wrapText="1"/>
    </xf>
    <xf numFmtId="3" fontId="98" fillId="3" borderId="8" xfId="0" applyNumberFormat="1" applyFont="1" applyFill="1" applyBorder="1" applyAlignment="1">
      <alignment vertical="center" wrapText="1"/>
    </xf>
    <xf numFmtId="0" fontId="82" fillId="0" borderId="24" xfId="0" applyFont="1" applyBorder="1" applyAlignment="1">
      <alignment horizontal="center" vertical="center" wrapText="1"/>
    </xf>
    <xf numFmtId="0" fontId="82" fillId="3" borderId="8" xfId="0" applyFont="1" applyFill="1" applyBorder="1" applyAlignment="1">
      <alignment vertical="center" wrapText="1"/>
    </xf>
    <xf numFmtId="0" fontId="45" fillId="0" borderId="0" xfId="0" applyFont="1" applyAlignment="1">
      <alignment horizontal="center"/>
    </xf>
    <xf numFmtId="0" fontId="45" fillId="0" borderId="0" xfId="0" applyFont="1"/>
    <xf numFmtId="15" fontId="82" fillId="0" borderId="8" xfId="0" applyNumberFormat="1" applyFont="1" applyBorder="1" applyAlignment="1">
      <alignment horizontal="center" vertical="center" wrapText="1"/>
    </xf>
    <xf numFmtId="0" fontId="41" fillId="4" borderId="11" xfId="0" applyFont="1" applyFill="1" applyBorder="1" applyAlignment="1">
      <alignment vertical="center"/>
    </xf>
    <xf numFmtId="0" fontId="41" fillId="4" borderId="12" xfId="0" applyFont="1" applyFill="1" applyBorder="1" applyAlignment="1">
      <alignment vertical="center"/>
    </xf>
    <xf numFmtId="0" fontId="99" fillId="4" borderId="12" xfId="0" applyFont="1" applyFill="1" applyBorder="1" applyAlignment="1">
      <alignment vertical="center"/>
    </xf>
    <xf numFmtId="0" fontId="45" fillId="3" borderId="24" xfId="0" applyFont="1" applyFill="1" applyBorder="1" applyAlignment="1">
      <alignment vertical="center" wrapText="1"/>
    </xf>
    <xf numFmtId="0" fontId="45" fillId="0" borderId="8" xfId="2" applyFont="1" applyBorder="1" applyAlignment="1">
      <alignment horizontal="center" vertical="center" wrapText="1"/>
    </xf>
    <xf numFmtId="3" fontId="45" fillId="0" borderId="8" xfId="2" quotePrefix="1" applyNumberFormat="1" applyFont="1" applyBorder="1" applyAlignment="1">
      <alignment vertical="center" wrapText="1"/>
    </xf>
    <xf numFmtId="0" fontId="45" fillId="0" borderId="8" xfId="2" quotePrefix="1" applyFont="1" applyBorder="1" applyAlignment="1">
      <alignment vertical="center"/>
    </xf>
    <xf numFmtId="0" fontId="45" fillId="9" borderId="8" xfId="2"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8" xfId="2" quotePrefix="1" applyFont="1" applyBorder="1" applyAlignment="1">
      <alignment vertical="center" wrapText="1"/>
    </xf>
    <xf numFmtId="3" fontId="45" fillId="0" borderId="8" xfId="2" quotePrefix="1" applyNumberFormat="1" applyFont="1" applyBorder="1" applyAlignment="1">
      <alignment vertical="center"/>
    </xf>
    <xf numFmtId="3" fontId="82" fillId="3" borderId="8" xfId="2" quotePrefix="1" applyNumberFormat="1" applyFont="1" applyFill="1" applyBorder="1" applyAlignment="1">
      <alignment vertical="center" wrapText="1"/>
    </xf>
    <xf numFmtId="0" fontId="45" fillId="0" borderId="8" xfId="2" applyFont="1" applyBorder="1" applyAlignment="1">
      <alignment horizontal="center" vertical="center"/>
    </xf>
    <xf numFmtId="0" fontId="45" fillId="0" borderId="8" xfId="2" applyFont="1" applyBorder="1" applyAlignment="1">
      <alignment vertical="center" wrapText="1"/>
    </xf>
    <xf numFmtId="3" fontId="45" fillId="3" borderId="8" xfId="2" quotePrefix="1" applyNumberFormat="1" applyFont="1" applyFill="1" applyBorder="1" applyAlignment="1">
      <alignment vertical="center" wrapText="1"/>
    </xf>
    <xf numFmtId="0" fontId="45" fillId="9" borderId="8" xfId="2" applyFont="1" applyFill="1" applyBorder="1" applyAlignment="1">
      <alignment vertical="center" wrapText="1"/>
    </xf>
    <xf numFmtId="3" fontId="8" fillId="3" borderId="8" xfId="2" quotePrefix="1" applyNumberFormat="1" applyFont="1" applyFill="1" applyBorder="1" applyAlignment="1">
      <alignment vertical="center" wrapText="1"/>
    </xf>
    <xf numFmtId="3" fontId="84" fillId="3" borderId="8" xfId="2" quotePrefix="1" applyNumberFormat="1" applyFont="1" applyFill="1" applyBorder="1" applyAlignment="1">
      <alignment vertical="center" wrapText="1"/>
    </xf>
    <xf numFmtId="0" fontId="45" fillId="0" borderId="8" xfId="2" applyFont="1" applyBorder="1" applyAlignment="1">
      <alignment horizontal="justify" vertical="top"/>
    </xf>
    <xf numFmtId="3" fontId="99" fillId="3" borderId="8" xfId="2" quotePrefix="1" applyNumberFormat="1" applyFont="1" applyFill="1" applyBorder="1" applyAlignment="1">
      <alignment vertical="center" wrapText="1"/>
    </xf>
    <xf numFmtId="3" fontId="82" fillId="0" borderId="8" xfId="2" quotePrefix="1" applyNumberFormat="1" applyFont="1" applyBorder="1" applyAlignment="1">
      <alignment vertical="center" wrapText="1"/>
    </xf>
    <xf numFmtId="0" fontId="45" fillId="10" borderId="8" xfId="2" applyFont="1" applyFill="1" applyBorder="1" applyAlignment="1">
      <alignment horizontal="center" vertical="center"/>
    </xf>
    <xf numFmtId="0" fontId="45" fillId="0" borderId="8" xfId="2" applyFont="1" applyBorder="1"/>
    <xf numFmtId="165" fontId="45" fillId="0" borderId="8" xfId="9" quotePrefix="1" applyNumberFormat="1" applyFont="1" applyBorder="1" applyAlignment="1">
      <alignment vertical="center" wrapText="1"/>
    </xf>
    <xf numFmtId="165" fontId="6" fillId="0" borderId="8" xfId="9" quotePrefix="1" applyNumberFormat="1" applyFont="1" applyBorder="1" applyAlignment="1">
      <alignment vertical="center" wrapText="1"/>
    </xf>
    <xf numFmtId="0" fontId="45" fillId="0" borderId="8" xfId="0" applyFont="1" applyBorder="1" applyAlignment="1">
      <alignment vertical="center" wrapText="1"/>
    </xf>
    <xf numFmtId="0" fontId="8" fillId="4" borderId="12" xfId="0" applyFont="1" applyFill="1" applyBorder="1" applyAlignment="1">
      <alignment vertical="center"/>
    </xf>
    <xf numFmtId="0" fontId="6" fillId="0" borderId="8" xfId="2" quotePrefix="1" applyFont="1" applyBorder="1" applyAlignment="1">
      <alignment horizontal="right" vertical="center" wrapText="1"/>
    </xf>
    <xf numFmtId="3" fontId="6" fillId="0" borderId="8" xfId="2" quotePrefix="1" applyNumberFormat="1" applyFont="1" applyBorder="1" applyAlignment="1">
      <alignment vertical="center" wrapText="1"/>
    </xf>
    <xf numFmtId="3" fontId="45" fillId="0" borderId="8" xfId="0" quotePrefix="1" applyNumberFormat="1" applyFont="1" applyBorder="1" applyAlignment="1">
      <alignment wrapText="1"/>
    </xf>
    <xf numFmtId="3" fontId="6" fillId="0" borderId="8" xfId="0" quotePrefix="1" applyNumberFormat="1" applyFont="1" applyBorder="1" applyAlignment="1">
      <alignment wrapText="1"/>
    </xf>
    <xf numFmtId="0" fontId="82" fillId="3" borderId="24" xfId="0" applyFont="1" applyFill="1" applyBorder="1" applyAlignment="1">
      <alignment vertical="center" wrapText="1"/>
    </xf>
    <xf numFmtId="3" fontId="27" fillId="0" borderId="8" xfId="8" applyNumberFormat="1" applyFont="1" applyBorder="1" applyAlignment="1">
      <alignment horizontal="center" vertical="center" wrapText="1"/>
    </xf>
    <xf numFmtId="0" fontId="49" fillId="3" borderId="32" xfId="8" applyFont="1" applyFill="1" applyBorder="1" applyAlignment="1">
      <alignment horizontal="center" vertical="center" wrapText="1"/>
    </xf>
    <xf numFmtId="49" fontId="15" fillId="2" borderId="0" xfId="8" applyNumberFormat="1" applyFont="1" applyFill="1" applyAlignment="1">
      <alignment vertical="center"/>
    </xf>
    <xf numFmtId="49" fontId="31" fillId="2" borderId="0" xfId="8" applyNumberFormat="1" applyFont="1" applyFill="1" applyAlignment="1">
      <alignment vertical="center"/>
    </xf>
    <xf numFmtId="0" fontId="45" fillId="0" borderId="0" xfId="10" applyFont="1" applyAlignment="1">
      <alignment vertical="center" wrapText="1"/>
    </xf>
    <xf numFmtId="0" fontId="45" fillId="9" borderId="8" xfId="8" applyFont="1" applyFill="1" applyBorder="1" applyAlignment="1">
      <alignment horizontal="center" vertical="center" wrapText="1"/>
    </xf>
    <xf numFmtId="0" fontId="77" fillId="14" borderId="8" xfId="8" applyFont="1" applyFill="1" applyBorder="1" applyAlignment="1">
      <alignment vertical="center" wrapText="1"/>
    </xf>
    <xf numFmtId="9" fontId="16" fillId="0" borderId="8" xfId="4" applyFont="1" applyFill="1" applyBorder="1" applyAlignment="1">
      <alignment horizontal="center" vertical="center" wrapText="1"/>
    </xf>
    <xf numFmtId="10" fontId="16" fillId="0" borderId="8" xfId="4" applyNumberFormat="1" applyFont="1" applyFill="1" applyBorder="1" applyAlignment="1">
      <alignment horizontal="center" vertical="center" wrapText="1"/>
    </xf>
    <xf numFmtId="43" fontId="16" fillId="0" borderId="13" xfId="3" applyFont="1" applyBorder="1" applyAlignment="1">
      <alignment horizontal="center" vertical="center" wrapText="1"/>
    </xf>
    <xf numFmtId="164" fontId="16" fillId="0" borderId="13" xfId="3" applyNumberFormat="1" applyFont="1" applyBorder="1" applyAlignment="1">
      <alignment horizontal="center" vertical="center" wrapText="1"/>
    </xf>
    <xf numFmtId="9" fontId="1" fillId="3" borderId="13" xfId="4" applyFont="1" applyFill="1" applyBorder="1" applyAlignment="1">
      <alignment horizontal="center" vertical="center" wrapText="1"/>
    </xf>
    <xf numFmtId="43" fontId="1" fillId="0" borderId="13" xfId="3" applyFont="1" applyBorder="1" applyAlignment="1">
      <alignment horizontal="center" vertical="center" wrapText="1"/>
    </xf>
    <xf numFmtId="0" fontId="103" fillId="3" borderId="25" xfId="0" applyFont="1" applyFill="1" applyBorder="1" applyAlignment="1">
      <alignment wrapText="1"/>
    </xf>
    <xf numFmtId="0" fontId="104" fillId="3" borderId="8" xfId="0" applyFont="1" applyFill="1" applyBorder="1" applyAlignment="1">
      <alignment wrapText="1"/>
    </xf>
    <xf numFmtId="0" fontId="104" fillId="0" borderId="13" xfId="0" applyFont="1" applyBorder="1" applyAlignment="1">
      <alignment wrapText="1"/>
    </xf>
    <xf numFmtId="0" fontId="104" fillId="0" borderId="8" xfId="0" applyFont="1" applyBorder="1" applyAlignment="1">
      <alignment wrapText="1"/>
    </xf>
    <xf numFmtId="10" fontId="104" fillId="0" borderId="8" xfId="4" applyNumberFormat="1" applyFont="1" applyBorder="1" applyAlignment="1">
      <alignment wrapText="1"/>
    </xf>
    <xf numFmtId="164" fontId="104" fillId="0" borderId="8" xfId="3" applyNumberFormat="1" applyFont="1" applyBorder="1" applyAlignment="1">
      <alignment wrapText="1"/>
    </xf>
    <xf numFmtId="0" fontId="104" fillId="3" borderId="22" xfId="0" applyFont="1" applyFill="1" applyBorder="1" applyAlignment="1">
      <alignment wrapText="1"/>
    </xf>
    <xf numFmtId="0" fontId="104" fillId="3" borderId="13" xfId="0" applyFont="1" applyFill="1" applyBorder="1" applyAlignment="1">
      <alignment horizontal="left" vertical="center" wrapText="1"/>
    </xf>
    <xf numFmtId="164" fontId="104" fillId="0" borderId="13" xfId="3" applyNumberFormat="1" applyFont="1" applyBorder="1" applyAlignment="1">
      <alignment horizontal="center" vertical="center" wrapText="1"/>
    </xf>
    <xf numFmtId="164" fontId="104" fillId="3" borderId="13" xfId="3" applyNumberFormat="1" applyFont="1" applyFill="1" applyBorder="1" applyAlignment="1">
      <alignment horizontal="center" vertical="center" wrapText="1"/>
    </xf>
    <xf numFmtId="10" fontId="104" fillId="3" borderId="13" xfId="4" applyNumberFormat="1" applyFont="1" applyFill="1" applyBorder="1" applyAlignment="1">
      <alignment horizontal="center" vertical="center" wrapText="1"/>
    </xf>
    <xf numFmtId="10" fontId="0" fillId="3" borderId="13" xfId="4" applyNumberFormat="1" applyFont="1" applyFill="1" applyBorder="1" applyAlignment="1">
      <alignment horizontal="center" vertical="center" wrapText="1"/>
    </xf>
    <xf numFmtId="0" fontId="104" fillId="3" borderId="23" xfId="0" applyFont="1" applyFill="1" applyBorder="1" applyAlignment="1">
      <alignment wrapText="1"/>
    </xf>
    <xf numFmtId="0" fontId="105" fillId="0" borderId="13" xfId="0" applyFont="1" applyBorder="1" applyAlignment="1">
      <alignment horizontal="left" vertical="center" wrapText="1" indent="3"/>
    </xf>
    <xf numFmtId="0" fontId="104" fillId="3" borderId="24" xfId="0" applyFont="1" applyFill="1" applyBorder="1" applyAlignment="1">
      <alignment wrapText="1"/>
    </xf>
    <xf numFmtId="9" fontId="104" fillId="0" borderId="13" xfId="4" applyFont="1" applyBorder="1" applyAlignment="1">
      <alignment horizontal="center" vertical="center" wrapText="1"/>
    </xf>
    <xf numFmtId="10" fontId="104" fillId="0" borderId="13" xfId="4" applyNumberFormat="1" applyFont="1" applyBorder="1" applyAlignment="1">
      <alignment horizontal="center" vertical="center" wrapText="1"/>
    </xf>
    <xf numFmtId="0" fontId="105" fillId="3" borderId="13" xfId="0" applyFont="1" applyFill="1" applyBorder="1" applyAlignment="1">
      <alignment horizontal="left" vertical="center" wrapText="1" indent="3"/>
    </xf>
    <xf numFmtId="0" fontId="104" fillId="0" borderId="0" xfId="0" applyFont="1"/>
    <xf numFmtId="164" fontId="104" fillId="0" borderId="0" xfId="3" applyNumberFormat="1" applyFont="1"/>
    <xf numFmtId="10" fontId="104" fillId="0" borderId="0" xfId="4" applyNumberFormat="1" applyFont="1"/>
    <xf numFmtId="10" fontId="0" fillId="3" borderId="13" xfId="4" quotePrefix="1" applyNumberFormat="1" applyFont="1" applyFill="1" applyBorder="1" applyAlignment="1">
      <alignment horizontal="center" vertical="center" wrapText="1"/>
    </xf>
    <xf numFmtId="43" fontId="16" fillId="3" borderId="13" xfId="3" applyFont="1" applyFill="1" applyBorder="1" applyAlignment="1">
      <alignment horizontal="center" vertical="center" wrapText="1"/>
    </xf>
    <xf numFmtId="43" fontId="62" fillId="10" borderId="13" xfId="3" applyFont="1" applyFill="1" applyBorder="1" applyAlignment="1">
      <alignment vertical="center" wrapText="1"/>
    </xf>
    <xf numFmtId="164" fontId="16" fillId="3" borderId="13" xfId="3" applyNumberFormat="1" applyFont="1" applyFill="1" applyBorder="1" applyAlignment="1">
      <alignment horizontal="center" vertical="center" wrapText="1"/>
    </xf>
    <xf numFmtId="9" fontId="16" fillId="3" borderId="13" xfId="4" applyFont="1" applyFill="1" applyBorder="1" applyAlignment="1">
      <alignment horizontal="center" vertical="center" wrapText="1"/>
    </xf>
    <xf numFmtId="9" fontId="16" fillId="0" borderId="13" xfId="4" applyFont="1" applyBorder="1" applyAlignment="1">
      <alignment horizontal="center" vertical="center" wrapText="1"/>
    </xf>
    <xf numFmtId="43" fontId="6" fillId="0" borderId="8" xfId="3" applyFont="1" applyBorder="1" applyAlignment="1">
      <alignment vertical="center" wrapText="1"/>
    </xf>
    <xf numFmtId="43" fontId="45" fillId="0" borderId="8" xfId="3" applyFont="1" applyBorder="1" applyAlignment="1">
      <alignment vertical="center" wrapText="1"/>
    </xf>
    <xf numFmtId="164" fontId="6" fillId="0" borderId="8" xfId="3" applyNumberFormat="1" applyFont="1" applyBorder="1" applyAlignment="1">
      <alignment vertical="center" wrapText="1"/>
    </xf>
    <xf numFmtId="164" fontId="45" fillId="0" borderId="8" xfId="3" applyNumberFormat="1" applyFont="1" applyBorder="1" applyAlignment="1">
      <alignment vertical="center" wrapText="1"/>
    </xf>
    <xf numFmtId="164" fontId="45" fillId="9" borderId="8" xfId="3" applyNumberFormat="1" applyFont="1" applyFill="1" applyBorder="1" applyAlignment="1">
      <alignment vertical="center" wrapText="1"/>
    </xf>
    <xf numFmtId="43" fontId="6" fillId="9" borderId="8" xfId="3" applyFont="1" applyFill="1" applyBorder="1" applyAlignment="1">
      <alignment vertical="center" wrapText="1"/>
    </xf>
    <xf numFmtId="164" fontId="6" fillId="9" borderId="8" xfId="3" applyNumberFormat="1" applyFont="1" applyFill="1" applyBorder="1" applyAlignment="1">
      <alignment vertical="center" wrapText="1"/>
    </xf>
    <xf numFmtId="9" fontId="6" fillId="9" borderId="8" xfId="4" applyFont="1" applyFill="1" applyBorder="1" applyAlignment="1">
      <alignment vertical="center" wrapText="1"/>
    </xf>
    <xf numFmtId="9" fontId="6" fillId="0" borderId="8" xfId="4" applyFont="1" applyBorder="1" applyAlignment="1">
      <alignment vertical="center" wrapText="1"/>
    </xf>
    <xf numFmtId="9" fontId="45" fillId="9" borderId="8" xfId="4" applyFont="1" applyFill="1" applyBorder="1" applyAlignment="1">
      <alignment vertical="center" wrapText="1"/>
    </xf>
    <xf numFmtId="9" fontId="45" fillId="0" borderId="8" xfId="4" applyFont="1" applyBorder="1" applyAlignment="1">
      <alignment vertical="center" wrapText="1"/>
    </xf>
    <xf numFmtId="43" fontId="0" fillId="0" borderId="8" xfId="3" applyFont="1" applyBorder="1"/>
    <xf numFmtId="0" fontId="57" fillId="3" borderId="18" xfId="8" applyFont="1" applyFill="1" applyBorder="1" applyAlignment="1">
      <alignment vertical="center"/>
    </xf>
    <xf numFmtId="0" fontId="57" fillId="3" borderId="14" xfId="8" applyFont="1" applyFill="1" applyBorder="1" applyAlignment="1">
      <alignment vertical="center" wrapText="1"/>
    </xf>
    <xf numFmtId="0" fontId="0" fillId="0" borderId="28" xfId="0" applyBorder="1"/>
    <xf numFmtId="0" fontId="0" fillId="0" borderId="8" xfId="0" applyBorder="1" applyAlignment="1">
      <alignment horizontal="center" wrapText="1"/>
    </xf>
    <xf numFmtId="170" fontId="1" fillId="0" borderId="0" xfId="8" applyNumberFormat="1" applyFont="1"/>
    <xf numFmtId="0" fontId="57" fillId="3" borderId="15" xfId="8" applyFont="1" applyFill="1" applyBorder="1" applyAlignment="1">
      <alignment vertical="center" wrapText="1"/>
    </xf>
    <xf numFmtId="0" fontId="49" fillId="3" borderId="3" xfId="8" applyFont="1" applyFill="1" applyBorder="1" applyAlignment="1">
      <alignment horizontal="center" vertical="center"/>
    </xf>
    <xf numFmtId="43" fontId="49" fillId="3" borderId="44" xfId="3" applyFont="1" applyFill="1" applyBorder="1" applyAlignment="1">
      <alignment horizontal="center" vertical="center" wrapText="1"/>
    </xf>
    <xf numFmtId="43" fontId="96" fillId="0" borderId="44" xfId="3" applyFont="1" applyBorder="1" applyAlignment="1">
      <alignment horizontal="center" wrapText="1"/>
    </xf>
    <xf numFmtId="43" fontId="96" fillId="0" borderId="44" xfId="3" applyFont="1" applyBorder="1" applyAlignment="1">
      <alignment horizontal="center" vertical="center" wrapText="1"/>
    </xf>
    <xf numFmtId="43" fontId="96" fillId="0" borderId="44" xfId="3" applyFont="1" applyBorder="1" applyAlignment="1">
      <alignment horizontal="center"/>
    </xf>
    <xf numFmtId="43" fontId="53" fillId="3" borderId="44" xfId="3" applyFont="1" applyFill="1" applyBorder="1" applyAlignment="1">
      <alignment horizontal="center" vertical="center" wrapText="1"/>
    </xf>
    <xf numFmtId="0" fontId="0" fillId="0" borderId="8" xfId="0" applyBorder="1" applyAlignment="1">
      <alignment horizontal="center"/>
    </xf>
    <xf numFmtId="0" fontId="0" fillId="0" borderId="23" xfId="0" applyBorder="1"/>
    <xf numFmtId="0" fontId="0" fillId="0" borderId="22" xfId="0" applyBorder="1" applyAlignment="1">
      <alignment horizontal="center" vertical="center" wrapText="1"/>
    </xf>
    <xf numFmtId="0" fontId="0" fillId="0" borderId="0" xfId="0" applyAlignment="1">
      <alignment horizontal="center" vertical="center" wrapText="1"/>
    </xf>
    <xf numFmtId="0" fontId="106" fillId="0" borderId="8" xfId="0" quotePrefix="1" applyFont="1" applyBorder="1" applyAlignment="1">
      <alignment horizontal="center" vertical="center" wrapText="1"/>
    </xf>
    <xf numFmtId="0" fontId="106" fillId="0" borderId="8" xfId="0" applyFont="1" applyBorder="1" applyAlignment="1">
      <alignment vertical="center" wrapText="1"/>
    </xf>
    <xf numFmtId="3" fontId="0" fillId="0" borderId="8" xfId="0" applyNumberFormat="1" applyBorder="1"/>
    <xf numFmtId="0" fontId="107" fillId="9" borderId="8" xfId="0" applyFont="1" applyFill="1" applyBorder="1" applyAlignment="1">
      <alignment horizontal="left" vertical="center" wrapText="1" indent="1"/>
    </xf>
    <xf numFmtId="0" fontId="107" fillId="9" borderId="8" xfId="0" quotePrefix="1" applyFont="1" applyFill="1" applyBorder="1" applyAlignment="1">
      <alignment horizontal="center" vertical="center" wrapText="1"/>
    </xf>
    <xf numFmtId="0" fontId="0" fillId="10" borderId="8" xfId="0" applyFill="1" applyBorder="1"/>
    <xf numFmtId="0" fontId="108" fillId="0" borderId="8" xfId="0" applyFont="1" applyBorder="1" applyAlignment="1">
      <alignment vertical="center" wrapText="1"/>
    </xf>
    <xf numFmtId="170" fontId="0" fillId="0" borderId="8" xfId="13" applyNumberFormat="1" applyFont="1" applyBorder="1"/>
    <xf numFmtId="3" fontId="49" fillId="0" borderId="19" xfId="8" applyNumberFormat="1" applyFont="1" applyBorder="1" applyAlignment="1">
      <alignment vertical="center" wrapText="1"/>
    </xf>
    <xf numFmtId="3" fontId="49" fillId="0" borderId="18" xfId="8" applyNumberFormat="1" applyFont="1" applyBorder="1" applyAlignment="1">
      <alignment vertical="center" wrapText="1"/>
    </xf>
    <xf numFmtId="3" fontId="49" fillId="0" borderId="18" xfId="8" quotePrefix="1" applyNumberFormat="1" applyFont="1" applyBorder="1" applyAlignment="1">
      <alignment vertical="center" wrapText="1"/>
    </xf>
    <xf numFmtId="0" fontId="0" fillId="0" borderId="0" xfId="0" applyAlignment="1">
      <alignment horizontal="center" vertical="center"/>
    </xf>
    <xf numFmtId="170" fontId="0" fillId="0" borderId="9" xfId="13" applyNumberFormat="1" applyFont="1" applyBorder="1"/>
    <xf numFmtId="0" fontId="106" fillId="0" borderId="18" xfId="0" quotePrefix="1" applyFont="1" applyBorder="1" applyAlignment="1">
      <alignment horizontal="center" vertical="center" wrapText="1"/>
    </xf>
    <xf numFmtId="0" fontId="106" fillId="0" borderId="15" xfId="0" applyFont="1" applyBorder="1" applyAlignment="1">
      <alignment vertical="center" wrapText="1"/>
    </xf>
    <xf numFmtId="0" fontId="107" fillId="9" borderId="19" xfId="0" quotePrefix="1" applyFont="1" applyFill="1" applyBorder="1" applyAlignment="1">
      <alignment horizontal="center" vertical="center" wrapText="1"/>
    </xf>
    <xf numFmtId="0" fontId="106" fillId="0" borderId="19" xfId="0" quotePrefix="1" applyFont="1" applyBorder="1" applyAlignment="1">
      <alignment horizontal="center" vertical="center" wrapText="1"/>
    </xf>
    <xf numFmtId="0" fontId="108" fillId="0" borderId="19" xfId="0" quotePrefix="1" applyFont="1" applyBorder="1" applyAlignment="1">
      <alignment horizontal="center" vertical="center" wrapText="1"/>
    </xf>
    <xf numFmtId="170" fontId="0" fillId="0" borderId="8" xfId="13" applyNumberFormat="1" applyFont="1" applyFill="1" applyBorder="1"/>
    <xf numFmtId="0" fontId="0" fillId="0" borderId="24" xfId="0" applyBorder="1"/>
    <xf numFmtId="0" fontId="0" fillId="0" borderId="8" xfId="0" applyBorder="1" applyAlignment="1">
      <alignment horizontal="center" vertical="center" wrapText="1"/>
    </xf>
    <xf numFmtId="0" fontId="106" fillId="0" borderId="8" xfId="0" applyFont="1" applyBorder="1" applyAlignment="1">
      <alignment horizontal="center" vertical="center" wrapText="1"/>
    </xf>
    <xf numFmtId="0" fontId="107" fillId="9" borderId="8" xfId="0" applyFont="1" applyFill="1" applyBorder="1" applyAlignment="1">
      <alignment vertical="center" wrapText="1"/>
    </xf>
    <xf numFmtId="9" fontId="16" fillId="0" borderId="8" xfId="0" applyNumberFormat="1" applyFont="1" applyBorder="1" applyAlignment="1">
      <alignment horizontal="center" vertical="center" wrapText="1"/>
    </xf>
    <xf numFmtId="14" fontId="111" fillId="4" borderId="27" xfId="5" applyNumberFormat="1" applyFont="1" applyFill="1" applyBorder="1" applyAlignment="1">
      <alignment horizontal="center"/>
    </xf>
    <xf numFmtId="0" fontId="111" fillId="4" borderId="27" xfId="5" applyFont="1" applyFill="1" applyBorder="1" applyAlignment="1">
      <alignment horizontal="center"/>
    </xf>
    <xf numFmtId="0" fontId="111" fillId="4" borderId="23" xfId="5" applyFont="1" applyFill="1" applyBorder="1" applyAlignment="1">
      <alignment horizontal="center"/>
    </xf>
    <xf numFmtId="0" fontId="112" fillId="5" borderId="28" xfId="6" applyFont="1" applyFill="1" applyBorder="1">
      <alignment vertical="center"/>
    </xf>
    <xf numFmtId="0" fontId="112" fillId="5" borderId="10" xfId="6" applyFont="1" applyFill="1" applyBorder="1">
      <alignment vertical="center"/>
    </xf>
    <xf numFmtId="0" fontId="112" fillId="5" borderId="24" xfId="6" applyFont="1" applyFill="1" applyBorder="1">
      <alignment vertical="center"/>
    </xf>
    <xf numFmtId="0" fontId="113" fillId="17" borderId="27" xfId="0" applyFont="1" applyFill="1" applyBorder="1" applyAlignment="1">
      <alignment horizontal="right" vertical="center"/>
    </xf>
    <xf numFmtId="0" fontId="113" fillId="17" borderId="7" xfId="0" applyFont="1" applyFill="1" applyBorder="1" applyAlignment="1">
      <alignment vertical="center"/>
    </xf>
    <xf numFmtId="3" fontId="115" fillId="0" borderId="11" xfId="0" applyNumberFormat="1" applyFont="1" applyBorder="1" applyAlignment="1">
      <alignment horizontal="center"/>
    </xf>
    <xf numFmtId="3" fontId="115" fillId="0" borderId="23" xfId="0" applyNumberFormat="1" applyFont="1" applyBorder="1" applyAlignment="1">
      <alignment horizontal="center"/>
    </xf>
    <xf numFmtId="0" fontId="112" fillId="5" borderId="25" xfId="6" applyFont="1" applyFill="1" applyBorder="1">
      <alignment vertical="center"/>
    </xf>
    <xf numFmtId="0" fontId="112" fillId="5" borderId="21" xfId="6" applyFont="1" applyFill="1" applyBorder="1">
      <alignment vertical="center"/>
    </xf>
    <xf numFmtId="0" fontId="112" fillId="5" borderId="22" xfId="6" applyFont="1" applyFill="1" applyBorder="1">
      <alignment vertical="center"/>
    </xf>
    <xf numFmtId="0" fontId="113" fillId="17" borderId="11" xfId="0" applyFont="1" applyFill="1" applyBorder="1" applyAlignment="1">
      <alignment horizontal="right" vertical="center"/>
    </xf>
    <xf numFmtId="0" fontId="113" fillId="17" borderId="13" xfId="0" applyFont="1" applyFill="1" applyBorder="1" applyAlignment="1">
      <alignment vertical="center"/>
    </xf>
    <xf numFmtId="3" fontId="115" fillId="8" borderId="11" xfId="0" applyNumberFormat="1" applyFont="1" applyFill="1" applyBorder="1" applyAlignment="1">
      <alignment horizontal="center"/>
    </xf>
    <xf numFmtId="3" fontId="115" fillId="8" borderId="8" xfId="0" applyNumberFormat="1" applyFont="1" applyFill="1" applyBorder="1" applyAlignment="1">
      <alignment horizontal="center"/>
    </xf>
    <xf numFmtId="0" fontId="115" fillId="3" borderId="11" xfId="0" applyFont="1" applyFill="1" applyBorder="1" applyAlignment="1">
      <alignment horizontal="right" vertical="center"/>
    </xf>
    <xf numFmtId="0" fontId="116" fillId="3" borderId="13" xfId="0" applyFont="1" applyFill="1" applyBorder="1" applyAlignment="1">
      <alignment vertical="center"/>
    </xf>
    <xf numFmtId="3" fontId="115" fillId="3" borderId="11" xfId="0" applyNumberFormat="1" applyFont="1" applyFill="1" applyBorder="1" applyAlignment="1">
      <alignment horizontal="center"/>
    </xf>
    <xf numFmtId="3" fontId="115" fillId="3" borderId="8" xfId="0" applyNumberFormat="1" applyFont="1" applyFill="1" applyBorder="1" applyAlignment="1">
      <alignment horizontal="center"/>
    </xf>
    <xf numFmtId="0" fontId="113" fillId="17" borderId="25" xfId="0" applyFont="1" applyFill="1" applyBorder="1" applyAlignment="1">
      <alignment horizontal="right" vertical="center"/>
    </xf>
    <xf numFmtId="0" fontId="113" fillId="8" borderId="21" xfId="0" applyFont="1" applyFill="1" applyBorder="1" applyAlignment="1">
      <alignment vertical="center"/>
    </xf>
    <xf numFmtId="0" fontId="116" fillId="3" borderId="13" xfId="0" applyFont="1" applyFill="1" applyBorder="1" applyAlignment="1">
      <alignment vertical="center" wrapText="1"/>
    </xf>
    <xf numFmtId="3" fontId="115" fillId="0" borderId="8" xfId="0" applyNumberFormat="1" applyFont="1" applyBorder="1" applyAlignment="1">
      <alignment horizontal="center"/>
    </xf>
    <xf numFmtId="0" fontId="113" fillId="8" borderId="13" xfId="0" applyFont="1" applyFill="1" applyBorder="1" applyAlignment="1">
      <alignment vertical="center"/>
    </xf>
    <xf numFmtId="3" fontId="115" fillId="8" borderId="25" xfId="0" applyNumberFormat="1" applyFont="1" applyFill="1" applyBorder="1" applyAlignment="1">
      <alignment horizontal="center"/>
    </xf>
    <xf numFmtId="0" fontId="113" fillId="8" borderId="7" xfId="0" applyFont="1" applyFill="1" applyBorder="1" applyAlignment="1">
      <alignment vertical="center"/>
    </xf>
    <xf numFmtId="0" fontId="112" fillId="5" borderId="11" xfId="6" applyFont="1" applyFill="1" applyBorder="1">
      <alignment vertical="center"/>
    </xf>
    <xf numFmtId="0" fontId="112" fillId="5" borderId="13" xfId="6" applyFont="1" applyFill="1" applyBorder="1">
      <alignment vertical="center"/>
    </xf>
    <xf numFmtId="0" fontId="112" fillId="5" borderId="8" xfId="6" applyFont="1" applyFill="1" applyBorder="1">
      <alignment vertical="center"/>
    </xf>
    <xf numFmtId="0" fontId="112" fillId="5" borderId="8" xfId="6" applyFont="1" applyFill="1" applyBorder="1" applyAlignment="1">
      <alignment horizontal="center" vertical="center"/>
    </xf>
    <xf numFmtId="0" fontId="113" fillId="17" borderId="21" xfId="0" applyFont="1" applyFill="1" applyBorder="1" applyAlignment="1">
      <alignment vertical="center" wrapText="1"/>
    </xf>
    <xf numFmtId="0" fontId="115" fillId="8" borderId="22" xfId="0" applyFont="1" applyFill="1" applyBorder="1" applyAlignment="1">
      <alignment horizontal="center"/>
    </xf>
    <xf numFmtId="0" fontId="115" fillId="8" borderId="8" xfId="0" applyFont="1" applyFill="1" applyBorder="1" applyAlignment="1">
      <alignment horizontal="center"/>
    </xf>
    <xf numFmtId="0" fontId="113" fillId="17" borderId="21" xfId="0" applyFont="1" applyFill="1" applyBorder="1" applyAlignment="1">
      <alignment vertical="center"/>
    </xf>
    <xf numFmtId="0" fontId="117" fillId="3" borderId="11" xfId="0" applyFont="1" applyFill="1" applyBorder="1" applyAlignment="1">
      <alignment horizontal="right" vertical="center"/>
    </xf>
    <xf numFmtId="0" fontId="117" fillId="3" borderId="13" xfId="0" applyFont="1" applyFill="1" applyBorder="1" applyAlignment="1">
      <alignment vertical="center"/>
    </xf>
    <xf numFmtId="0" fontId="117" fillId="3" borderId="25" xfId="0" applyFont="1" applyFill="1" applyBorder="1" applyAlignment="1">
      <alignment horizontal="right" vertical="center"/>
    </xf>
    <xf numFmtId="0" fontId="117" fillId="3" borderId="21" xfId="0" applyFont="1" applyFill="1" applyBorder="1" applyAlignment="1">
      <alignment vertical="center"/>
    </xf>
    <xf numFmtId="0" fontId="115" fillId="3" borderId="27" xfId="0" applyFont="1" applyFill="1" applyBorder="1" applyAlignment="1">
      <alignment horizontal="right"/>
    </xf>
    <xf numFmtId="0" fontId="115" fillId="3" borderId="0" xfId="0" applyFont="1" applyFill="1"/>
    <xf numFmtId="3" fontId="113" fillId="8" borderId="8" xfId="0" applyNumberFormat="1" applyFont="1" applyFill="1" applyBorder="1" applyAlignment="1">
      <alignment horizontal="center"/>
    </xf>
    <xf numFmtId="9" fontId="113" fillId="8" borderId="8" xfId="9" applyFont="1" applyFill="1" applyBorder="1" applyAlignment="1">
      <alignment horizontal="center"/>
    </xf>
    <xf numFmtId="0" fontId="122" fillId="8" borderId="45" xfId="0" applyFont="1" applyFill="1" applyBorder="1" applyAlignment="1">
      <alignment horizontal="center" vertical="center" wrapText="1"/>
    </xf>
    <xf numFmtId="0" fontId="122" fillId="8" borderId="46" xfId="0" applyFont="1" applyFill="1" applyBorder="1" applyAlignment="1">
      <alignment vertical="center" wrapText="1"/>
    </xf>
    <xf numFmtId="164" fontId="121" fillId="8" borderId="45" xfId="3" applyNumberFormat="1" applyFont="1" applyFill="1" applyBorder="1" applyAlignment="1">
      <alignment vertical="top" wrapText="1"/>
    </xf>
    <xf numFmtId="164" fontId="121" fillId="8" borderId="24" xfId="3" applyNumberFormat="1" applyFont="1" applyFill="1" applyBorder="1" applyAlignment="1">
      <alignment vertical="center" wrapText="1"/>
    </xf>
    <xf numFmtId="164" fontId="121" fillId="8" borderId="24" xfId="3" applyNumberFormat="1" applyFont="1" applyFill="1" applyBorder="1" applyAlignment="1">
      <alignment horizontal="center" vertical="center"/>
    </xf>
    <xf numFmtId="164" fontId="121" fillId="8" borderId="46" xfId="3" applyNumberFormat="1" applyFont="1" applyFill="1" applyBorder="1" applyAlignment="1">
      <alignment horizontal="center" vertical="center"/>
    </xf>
    <xf numFmtId="164" fontId="121" fillId="8" borderId="28" xfId="3" applyNumberFormat="1" applyFont="1" applyFill="1" applyBorder="1" applyAlignment="1">
      <alignment horizontal="center" vertical="center"/>
    </xf>
    <xf numFmtId="164" fontId="121" fillId="8" borderId="47" xfId="3" applyNumberFormat="1" applyFont="1" applyFill="1" applyBorder="1" applyAlignment="1">
      <alignment vertical="top" wrapText="1"/>
    </xf>
    <xf numFmtId="164" fontId="121" fillId="8" borderId="48" xfId="3" applyNumberFormat="1" applyFont="1" applyFill="1" applyBorder="1" applyAlignment="1">
      <alignment vertical="center" wrapText="1"/>
    </xf>
    <xf numFmtId="164" fontId="121" fillId="8" borderId="48" xfId="3" applyNumberFormat="1" applyFont="1" applyFill="1" applyBorder="1" applyAlignment="1">
      <alignment horizontal="center" vertical="center"/>
    </xf>
    <xf numFmtId="164" fontId="121" fillId="8" borderId="49" xfId="3" applyNumberFormat="1" applyFont="1" applyFill="1" applyBorder="1" applyAlignment="1">
      <alignment horizontal="center" vertical="center"/>
    </xf>
    <xf numFmtId="0" fontId="122" fillId="0" borderId="50" xfId="0" applyFont="1" applyBorder="1" applyAlignment="1">
      <alignment horizontal="center" vertical="center"/>
    </xf>
    <xf numFmtId="0" fontId="123" fillId="0" borderId="51" xfId="0" applyFont="1" applyBorder="1" applyAlignment="1">
      <alignment horizontal="left" vertical="center" wrapText="1" indent="2"/>
    </xf>
    <xf numFmtId="164" fontId="122" fillId="0" borderId="50" xfId="3" applyNumberFormat="1" applyFont="1" applyBorder="1" applyAlignment="1">
      <alignment vertical="center"/>
    </xf>
    <xf numFmtId="164" fontId="122" fillId="0" borderId="8" xfId="3" applyNumberFormat="1" applyFont="1" applyBorder="1" applyAlignment="1">
      <alignment vertical="center"/>
    </xf>
    <xf numFmtId="164" fontId="122" fillId="0" borderId="8" xfId="3" applyNumberFormat="1" applyFont="1" applyBorder="1" applyAlignment="1">
      <alignment horizontal="center" vertical="center" wrapText="1"/>
    </xf>
    <xf numFmtId="164" fontId="122" fillId="0" borderId="51" xfId="3" applyNumberFormat="1" applyFont="1" applyBorder="1" applyAlignment="1">
      <alignment horizontal="center" vertical="center" wrapText="1"/>
    </xf>
    <xf numFmtId="164" fontId="122" fillId="0" borderId="8" xfId="3" applyNumberFormat="1" applyFont="1" applyBorder="1" applyAlignment="1">
      <alignment vertical="center" wrapText="1"/>
    </xf>
    <xf numFmtId="164" fontId="122" fillId="0" borderId="11" xfId="3" applyNumberFormat="1" applyFont="1" applyBorder="1" applyAlignment="1">
      <alignment vertical="center" wrapText="1"/>
    </xf>
    <xf numFmtId="164" fontId="122" fillId="0" borderId="50" xfId="3" applyNumberFormat="1" applyFont="1" applyBorder="1" applyAlignment="1">
      <alignment vertical="center" wrapText="1"/>
    </xf>
    <xf numFmtId="164" fontId="122" fillId="0" borderId="51" xfId="3" applyNumberFormat="1" applyFont="1" applyBorder="1" applyAlignment="1">
      <alignment vertical="center" wrapText="1"/>
    </xf>
    <xf numFmtId="164" fontId="123" fillId="7" borderId="50" xfId="3" applyNumberFormat="1" applyFont="1" applyFill="1" applyBorder="1" applyAlignment="1">
      <alignment vertical="center" wrapText="1"/>
    </xf>
    <xf numFmtId="0" fontId="122" fillId="8" borderId="50" xfId="0" applyFont="1" applyFill="1" applyBorder="1" applyAlignment="1">
      <alignment horizontal="center" vertical="center"/>
    </xf>
    <xf numFmtId="0" fontId="122" fillId="8" borderId="51" xfId="0" applyFont="1" applyFill="1" applyBorder="1" applyAlignment="1">
      <alignment vertical="center" wrapText="1"/>
    </xf>
    <xf numFmtId="164" fontId="121" fillId="8" borderId="8" xfId="3" applyNumberFormat="1" applyFont="1" applyFill="1" applyBorder="1" applyAlignment="1">
      <alignment vertical="center" wrapText="1"/>
    </xf>
    <xf numFmtId="164" fontId="121" fillId="8" borderId="8" xfId="3" applyNumberFormat="1" applyFont="1" applyFill="1" applyBorder="1" applyAlignment="1">
      <alignment horizontal="center" vertical="center" wrapText="1"/>
    </xf>
    <xf numFmtId="164" fontId="121" fillId="8" borderId="51" xfId="3" applyNumberFormat="1" applyFont="1" applyFill="1" applyBorder="1" applyAlignment="1">
      <alignment horizontal="center" vertical="center" wrapText="1"/>
    </xf>
    <xf numFmtId="164" fontId="121" fillId="8" borderId="11" xfId="3" applyNumberFormat="1" applyFont="1" applyFill="1" applyBorder="1" applyAlignment="1">
      <alignment horizontal="center" vertical="center" wrapText="1"/>
    </xf>
    <xf numFmtId="164" fontId="122" fillId="3" borderId="8" xfId="3" applyNumberFormat="1" applyFont="1" applyFill="1" applyBorder="1" applyAlignment="1">
      <alignment vertical="center" wrapText="1"/>
    </xf>
    <xf numFmtId="164" fontId="121" fillId="8" borderId="11" xfId="3" applyNumberFormat="1" applyFont="1" applyFill="1" applyBorder="1" applyAlignment="1">
      <alignment vertical="center" wrapText="1"/>
    </xf>
    <xf numFmtId="164" fontId="121" fillId="8" borderId="51" xfId="3" applyNumberFormat="1" applyFont="1" applyFill="1" applyBorder="1" applyAlignment="1">
      <alignment vertical="center" wrapText="1"/>
    </xf>
    <xf numFmtId="164" fontId="121" fillId="8" borderId="50" xfId="3" applyNumberFormat="1" applyFont="1" applyFill="1" applyBorder="1" applyAlignment="1">
      <alignment vertical="center" wrapText="1"/>
    </xf>
    <xf numFmtId="164" fontId="123" fillId="7" borderId="8" xfId="3" applyNumberFormat="1" applyFont="1" applyFill="1" applyBorder="1" applyAlignment="1">
      <alignment vertical="center" wrapText="1"/>
    </xf>
    <xf numFmtId="164" fontId="122" fillId="16" borderId="51" xfId="3" applyNumberFormat="1" applyFont="1" applyFill="1" applyBorder="1" applyAlignment="1">
      <alignment horizontal="center" vertical="center" wrapText="1"/>
    </xf>
    <xf numFmtId="164" fontId="122" fillId="16" borderId="11" xfId="3" applyNumberFormat="1" applyFont="1" applyFill="1" applyBorder="1" applyAlignment="1">
      <alignment horizontal="center" vertical="center" wrapText="1"/>
    </xf>
    <xf numFmtId="0" fontId="121" fillId="0" borderId="29" xfId="0" applyFont="1" applyBorder="1" applyAlignment="1">
      <alignment horizontal="center" vertical="center"/>
    </xf>
    <xf numFmtId="0" fontId="121" fillId="0" borderId="52" xfId="0" applyFont="1" applyBorder="1" applyAlignment="1">
      <alignment vertical="center" wrapText="1"/>
    </xf>
    <xf numFmtId="164" fontId="122" fillId="7" borderId="29" xfId="3" applyNumberFormat="1" applyFont="1" applyFill="1" applyBorder="1" applyAlignment="1">
      <alignment vertical="center"/>
    </xf>
    <xf numFmtId="164" fontId="122" fillId="7" borderId="22" xfId="3" applyNumberFormat="1" applyFont="1" applyFill="1" applyBorder="1" applyAlignment="1">
      <alignment vertical="center"/>
    </xf>
    <xf numFmtId="164" fontId="121" fillId="0" borderId="52" xfId="3" applyNumberFormat="1" applyFont="1" applyBorder="1" applyAlignment="1">
      <alignment horizontal="center" vertical="center"/>
    </xf>
    <xf numFmtId="164" fontId="121" fillId="0" borderId="8" xfId="3" applyNumberFormat="1" applyFont="1" applyBorder="1" applyAlignment="1">
      <alignment vertical="center" wrapText="1"/>
    </xf>
    <xf numFmtId="164" fontId="122" fillId="7" borderId="53" xfId="3" applyNumberFormat="1" applyFont="1" applyFill="1" applyBorder="1" applyAlignment="1">
      <alignment vertical="center"/>
    </xf>
    <xf numFmtId="164" fontId="122" fillId="7" borderId="54" xfId="3" applyNumberFormat="1" applyFont="1" applyFill="1" applyBorder="1" applyAlignment="1">
      <alignment vertical="center"/>
    </xf>
    <xf numFmtId="164" fontId="121" fillId="0" borderId="51" xfId="3" applyNumberFormat="1" applyFont="1" applyBorder="1" applyAlignment="1">
      <alignment vertical="center" wrapText="1"/>
    </xf>
    <xf numFmtId="0" fontId="122" fillId="8" borderId="45" xfId="0" applyFont="1" applyFill="1" applyBorder="1" applyAlignment="1">
      <alignment horizontal="center" vertical="center"/>
    </xf>
    <xf numFmtId="164" fontId="122" fillId="7" borderId="45" xfId="3" applyNumberFormat="1" applyFont="1" applyFill="1" applyBorder="1" applyAlignment="1">
      <alignment vertical="center" wrapText="1"/>
    </xf>
    <xf numFmtId="164" fontId="121" fillId="7" borderId="24" xfId="3" applyNumberFormat="1" applyFont="1" applyFill="1" applyBorder="1" applyAlignment="1">
      <alignment vertical="center" wrapText="1"/>
    </xf>
    <xf numFmtId="164" fontId="121" fillId="7" borderId="24" xfId="3" applyNumberFormat="1" applyFont="1" applyFill="1" applyBorder="1" applyAlignment="1">
      <alignment horizontal="center" vertical="center" wrapText="1"/>
    </xf>
    <xf numFmtId="164" fontId="121" fillId="8" borderId="46" xfId="3" applyNumberFormat="1" applyFont="1" applyFill="1" applyBorder="1" applyAlignment="1">
      <alignment horizontal="center" vertical="center" wrapText="1"/>
    </xf>
    <xf numFmtId="164" fontId="122" fillId="7" borderId="50" xfId="3" applyNumberFormat="1" applyFont="1" applyFill="1" applyBorder="1" applyAlignment="1">
      <alignment horizontal="center" vertical="center" wrapText="1"/>
    </xf>
    <xf numFmtId="164" fontId="122" fillId="7" borderId="50" xfId="3" applyNumberFormat="1" applyFont="1" applyFill="1" applyBorder="1" applyAlignment="1">
      <alignment vertical="center" wrapText="1"/>
    </xf>
    <xf numFmtId="0" fontId="124" fillId="0" borderId="51" xfId="0" applyFont="1" applyBorder="1" applyAlignment="1">
      <alignment horizontal="left" vertical="center" wrapText="1" indent="2"/>
    </xf>
    <xf numFmtId="0" fontId="123" fillId="0" borderId="51" xfId="0" applyFont="1" applyBorder="1" applyAlignment="1">
      <alignment horizontal="left" vertical="center" wrapText="1" indent="4"/>
    </xf>
    <xf numFmtId="164" fontId="121" fillId="8" borderId="8" xfId="3" quotePrefix="1" applyNumberFormat="1" applyFont="1" applyFill="1" applyBorder="1" applyAlignment="1">
      <alignment vertical="center" wrapText="1"/>
    </xf>
    <xf numFmtId="164" fontId="121" fillId="8" borderId="8" xfId="3" quotePrefix="1" applyNumberFormat="1" applyFont="1" applyFill="1" applyBorder="1" applyAlignment="1">
      <alignment horizontal="center" vertical="center" wrapText="1"/>
    </xf>
    <xf numFmtId="164" fontId="121" fillId="8" borderId="51" xfId="3" quotePrefix="1" applyNumberFormat="1" applyFont="1" applyFill="1" applyBorder="1" applyAlignment="1">
      <alignment horizontal="center" vertical="center" wrapText="1"/>
    </xf>
    <xf numFmtId="164" fontId="121" fillId="8" borderId="51" xfId="3" quotePrefix="1" applyNumberFormat="1" applyFont="1" applyFill="1" applyBorder="1" applyAlignment="1">
      <alignment vertical="center" wrapText="1"/>
    </xf>
    <xf numFmtId="164" fontId="122" fillId="7" borderId="8" xfId="3" applyNumberFormat="1" applyFont="1" applyFill="1" applyBorder="1" applyAlignment="1">
      <alignment vertical="center" wrapText="1"/>
    </xf>
    <xf numFmtId="164" fontId="122" fillId="3" borderId="51" xfId="3" applyNumberFormat="1" applyFont="1" applyFill="1" applyBorder="1" applyAlignment="1">
      <alignment horizontal="center" vertical="center" wrapText="1"/>
    </xf>
    <xf numFmtId="164" fontId="122" fillId="16" borderId="50" xfId="3" applyNumberFormat="1" applyFont="1" applyFill="1" applyBorder="1" applyAlignment="1">
      <alignment vertical="center" wrapText="1"/>
    </xf>
    <xf numFmtId="0" fontId="121" fillId="0" borderId="50" xfId="0" applyFont="1" applyBorder="1" applyAlignment="1">
      <alignment horizontal="center" vertical="center"/>
    </xf>
    <xf numFmtId="0" fontId="121" fillId="0" borderId="51" xfId="0" applyFont="1" applyBorder="1" applyAlignment="1">
      <alignment vertical="center" wrapText="1"/>
    </xf>
    <xf numFmtId="164" fontId="122" fillId="7" borderId="50" xfId="3" applyNumberFormat="1" applyFont="1" applyFill="1" applyBorder="1" applyAlignment="1">
      <alignment vertical="center"/>
    </xf>
    <xf numFmtId="164" fontId="122" fillId="7" borderId="8" xfId="3" applyNumberFormat="1" applyFont="1" applyFill="1" applyBorder="1" applyAlignment="1">
      <alignment vertical="center"/>
    </xf>
    <xf numFmtId="164" fontId="122" fillId="7" borderId="8" xfId="3" applyNumberFormat="1" applyFont="1" applyFill="1" applyBorder="1" applyAlignment="1">
      <alignment horizontal="center" vertical="center"/>
    </xf>
    <xf numFmtId="164" fontId="121" fillId="0" borderId="51" xfId="3" applyNumberFormat="1" applyFont="1" applyBorder="1" applyAlignment="1">
      <alignment horizontal="center" vertical="center"/>
    </xf>
    <xf numFmtId="0" fontId="121" fillId="0" borderId="53" xfId="0" applyFont="1" applyBorder="1" applyAlignment="1">
      <alignment horizontal="center" vertical="center"/>
    </xf>
    <xf numFmtId="0" fontId="121" fillId="0" borderId="55" xfId="0" applyFont="1" applyBorder="1" applyAlignment="1">
      <alignment vertical="center" wrapText="1"/>
    </xf>
    <xf numFmtId="0" fontId="122" fillId="7" borderId="53" xfId="0" applyFont="1" applyFill="1" applyBorder="1" applyAlignment="1">
      <alignment vertical="center"/>
    </xf>
    <xf numFmtId="0" fontId="122" fillId="7" borderId="54" xfId="0" applyFont="1" applyFill="1" applyBorder="1" applyAlignment="1">
      <alignment vertical="center"/>
    </xf>
    <xf numFmtId="10" fontId="121" fillId="0" borderId="55" xfId="9" applyNumberFormat="1" applyFont="1" applyBorder="1" applyAlignment="1">
      <alignment vertical="center"/>
    </xf>
    <xf numFmtId="9" fontId="121" fillId="0" borderId="54" xfId="9" applyFont="1" applyBorder="1" applyAlignment="1">
      <alignment vertical="center" wrapText="1"/>
    </xf>
    <xf numFmtId="9" fontId="121" fillId="0" borderId="55" xfId="9" applyFont="1" applyBorder="1" applyAlignment="1">
      <alignment vertical="center" wrapText="1"/>
    </xf>
    <xf numFmtId="0" fontId="120" fillId="2" borderId="5" xfId="0" applyFont="1" applyFill="1" applyBorder="1" applyAlignment="1">
      <alignment horizontal="center" vertical="center" wrapText="1"/>
    </xf>
    <xf numFmtId="0" fontId="120" fillId="2" borderId="4" xfId="0" applyFont="1" applyFill="1" applyBorder="1" applyAlignment="1">
      <alignment horizontal="center" vertical="center" wrapText="1"/>
    </xf>
    <xf numFmtId="10" fontId="122" fillId="0" borderId="55" xfId="9" applyNumberFormat="1" applyFont="1" applyBorder="1" applyAlignment="1">
      <alignment vertical="center"/>
    </xf>
    <xf numFmtId="9" fontId="122" fillId="0" borderId="54" xfId="9" applyFont="1" applyBorder="1" applyAlignment="1">
      <alignment vertical="center" wrapText="1"/>
    </xf>
    <xf numFmtId="9" fontId="122" fillId="0" borderId="55" xfId="9" applyFont="1" applyBorder="1" applyAlignment="1">
      <alignment vertical="center" wrapText="1"/>
    </xf>
    <xf numFmtId="164" fontId="6" fillId="14" borderId="8" xfId="3" applyNumberFormat="1" applyFont="1" applyFill="1" applyBorder="1" applyAlignment="1">
      <alignment vertical="center" wrapText="1"/>
    </xf>
    <xf numFmtId="43" fontId="6" fillId="7" borderId="8" xfId="3" applyFont="1" applyFill="1" applyBorder="1" applyAlignment="1">
      <alignment vertical="center" wrapText="1"/>
    </xf>
    <xf numFmtId="164" fontId="45" fillId="14" borderId="8" xfId="3" applyNumberFormat="1" applyFont="1" applyFill="1" applyBorder="1" applyAlignment="1">
      <alignment vertical="center"/>
    </xf>
    <xf numFmtId="164" fontId="45" fillId="0" borderId="8" xfId="3" applyNumberFormat="1" applyFont="1" applyBorder="1" applyAlignment="1">
      <alignment vertical="center"/>
    </xf>
    <xf numFmtId="164" fontId="45" fillId="13" borderId="8" xfId="3" applyNumberFormat="1" applyFont="1" applyFill="1" applyBorder="1" applyAlignment="1">
      <alignment vertical="center"/>
    </xf>
    <xf numFmtId="3" fontId="6" fillId="3" borderId="8" xfId="0" applyNumberFormat="1" applyFont="1" applyFill="1" applyBorder="1" applyAlignment="1">
      <alignment horizontal="center" vertical="center" wrapText="1"/>
    </xf>
    <xf numFmtId="43" fontId="20" fillId="3" borderId="8" xfId="3" applyFont="1" applyFill="1" applyBorder="1" applyAlignment="1">
      <alignment horizontal="center" vertical="center" wrapText="1"/>
    </xf>
    <xf numFmtId="43" fontId="0" fillId="3" borderId="8" xfId="3" applyFont="1" applyFill="1" applyBorder="1" applyAlignment="1">
      <alignment horizontal="center" vertical="center"/>
    </xf>
    <xf numFmtId="43" fontId="16" fillId="0" borderId="8" xfId="3" applyFont="1" applyBorder="1" applyAlignment="1">
      <alignment horizontal="center" vertical="center" wrapText="1"/>
    </xf>
    <xf numFmtId="43" fontId="16" fillId="9" borderId="8" xfId="3" applyFont="1" applyFill="1" applyBorder="1" applyAlignment="1">
      <alignment horizontal="center" vertical="center" wrapText="1"/>
    </xf>
    <xf numFmtId="43" fontId="16" fillId="3" borderId="8" xfId="3" applyFont="1" applyFill="1" applyBorder="1" applyAlignment="1">
      <alignment horizontal="center" vertical="center" wrapText="1"/>
    </xf>
    <xf numFmtId="43" fontId="0" fillId="9" borderId="8" xfId="3" applyFont="1" applyFill="1" applyBorder="1" applyAlignment="1">
      <alignment horizontal="center" vertical="center" wrapText="1"/>
    </xf>
    <xf numFmtId="43" fontId="0" fillId="3" borderId="8" xfId="3" applyFont="1" applyFill="1" applyBorder="1" applyAlignment="1">
      <alignment horizontal="center" vertical="center" wrapText="1"/>
    </xf>
    <xf numFmtId="43" fontId="16" fillId="0" borderId="8" xfId="3" applyFont="1" applyFill="1" applyBorder="1" applyAlignment="1">
      <alignment horizontal="center" vertical="center" wrapText="1"/>
    </xf>
    <xf numFmtId="43" fontId="20" fillId="0" borderId="8" xfId="3" applyFont="1" applyBorder="1" applyAlignment="1">
      <alignment horizontal="center" vertical="center" wrapText="1"/>
    </xf>
    <xf numFmtId="164" fontId="16" fillId="0" borderId="8" xfId="3" applyNumberFormat="1" applyFont="1" applyBorder="1" applyAlignment="1">
      <alignment vertical="center" wrapText="1"/>
    </xf>
    <xf numFmtId="164" fontId="0" fillId="3" borderId="0" xfId="3" applyNumberFormat="1" applyFont="1" applyFill="1" applyAlignment="1"/>
    <xf numFmtId="164" fontId="16" fillId="3" borderId="8" xfId="3" applyNumberFormat="1" applyFont="1" applyFill="1" applyBorder="1" applyAlignment="1">
      <alignment wrapText="1"/>
    </xf>
    <xf numFmtId="164" fontId="16" fillId="0" borderId="8" xfId="3" applyNumberFormat="1" applyFont="1" applyFill="1" applyBorder="1" applyAlignment="1">
      <alignment wrapText="1"/>
    </xf>
    <xf numFmtId="0" fontId="106" fillId="0" borderId="14" xfId="0" applyFont="1" applyBorder="1" applyAlignment="1">
      <alignment vertical="center" wrapText="1"/>
    </xf>
    <xf numFmtId="0" fontId="107" fillId="9" borderId="4" xfId="0" applyFont="1" applyFill="1" applyBorder="1" applyAlignment="1">
      <alignment horizontal="left" vertical="center" wrapText="1" indent="1"/>
    </xf>
    <xf numFmtId="0" fontId="106" fillId="0" borderId="4" xfId="0" applyFont="1" applyBorder="1" applyAlignment="1">
      <alignment vertical="center" wrapText="1"/>
    </xf>
    <xf numFmtId="0" fontId="108" fillId="0" borderId="4" xfId="0" applyFont="1" applyBorder="1" applyAlignment="1">
      <alignment vertical="center" wrapText="1"/>
    </xf>
    <xf numFmtId="164" fontId="1" fillId="0" borderId="8" xfId="3" applyNumberFormat="1" applyFont="1" applyBorder="1"/>
    <xf numFmtId="43" fontId="0" fillId="10" borderId="8" xfId="3" applyFont="1" applyFill="1" applyBorder="1"/>
    <xf numFmtId="164" fontId="0" fillId="0" borderId="8" xfId="3" applyNumberFormat="1" applyFont="1" applyBorder="1" applyAlignment="1">
      <alignment horizontal="center" vertical="center"/>
    </xf>
    <xf numFmtId="164" fontId="0" fillId="10" borderId="8" xfId="3" applyNumberFormat="1" applyFont="1" applyFill="1" applyBorder="1" applyAlignment="1">
      <alignment horizontal="center" vertical="center"/>
    </xf>
    <xf numFmtId="4" fontId="53" fillId="0" borderId="34" xfId="8" applyNumberFormat="1" applyFont="1" applyBorder="1" applyAlignment="1">
      <alignment horizontal="right" vertical="center" wrapText="1"/>
    </xf>
    <xf numFmtId="4" fontId="53" fillId="0" borderId="35" xfId="8" applyNumberFormat="1" applyFont="1" applyBorder="1" applyAlignment="1">
      <alignment horizontal="right" vertical="center" wrapText="1"/>
    </xf>
    <xf numFmtId="171" fontId="45" fillId="0" borderId="19" xfId="8" applyNumberFormat="1" applyFont="1" applyBorder="1" applyAlignment="1">
      <alignment vertical="center" wrapText="1"/>
    </xf>
    <xf numFmtId="171" fontId="45" fillId="0" borderId="18" xfId="8" applyNumberFormat="1" applyFont="1" applyBorder="1" applyAlignment="1">
      <alignment vertical="center" wrapText="1"/>
    </xf>
    <xf numFmtId="171" fontId="45" fillId="0" borderId="18" xfId="8" quotePrefix="1" applyNumberFormat="1" applyFont="1" applyBorder="1" applyAlignment="1">
      <alignment vertical="center" wrapText="1"/>
    </xf>
    <xf numFmtId="43" fontId="45" fillId="0" borderId="8" xfId="3" applyFont="1" applyBorder="1" applyAlignment="1">
      <alignment horizontal="center" vertical="center" wrapText="1"/>
    </xf>
    <xf numFmtId="43" fontId="45" fillId="3" borderId="8" xfId="3" applyFont="1" applyFill="1" applyBorder="1" applyAlignment="1">
      <alignment horizontal="center" vertical="center" wrapText="1"/>
    </xf>
    <xf numFmtId="43" fontId="78" fillId="3" borderId="11" xfId="3" applyFont="1" applyFill="1" applyBorder="1" applyAlignment="1">
      <alignment horizontal="center" vertical="center" wrapText="1"/>
    </xf>
    <xf numFmtId="43" fontId="109" fillId="13" borderId="11" xfId="3" applyFont="1" applyFill="1" applyBorder="1" applyAlignment="1">
      <alignment horizontal="center" vertical="center" wrapText="1"/>
    </xf>
    <xf numFmtId="43" fontId="109" fillId="13" borderId="8" xfId="3" applyFont="1" applyFill="1" applyBorder="1" applyAlignment="1">
      <alignment horizontal="center" vertical="center" wrapText="1"/>
    </xf>
    <xf numFmtId="0" fontId="56" fillId="3" borderId="8" xfId="8" applyFont="1" applyFill="1" applyBorder="1" applyAlignment="1">
      <alignment horizontal="left" vertical="center" wrapText="1"/>
    </xf>
    <xf numFmtId="0" fontId="68" fillId="3" borderId="8" xfId="8" applyFont="1" applyFill="1" applyBorder="1" applyAlignment="1">
      <alignment horizontal="left" vertical="center" wrapText="1"/>
    </xf>
    <xf numFmtId="43" fontId="1" fillId="3" borderId="13" xfId="3" applyFont="1" applyFill="1" applyBorder="1" applyAlignment="1">
      <alignment horizontal="center" vertical="center" wrapText="1"/>
    </xf>
    <xf numFmtId="43" fontId="104" fillId="0" borderId="13" xfId="3" applyFont="1" applyBorder="1" applyAlignment="1">
      <alignment horizontal="center" vertical="center" wrapText="1"/>
    </xf>
    <xf numFmtId="43" fontId="104" fillId="0" borderId="8" xfId="3" applyFont="1" applyBorder="1" applyAlignment="1">
      <alignment wrapText="1"/>
    </xf>
    <xf numFmtId="43" fontId="16" fillId="0" borderId="0" xfId="3" applyFont="1"/>
    <xf numFmtId="43" fontId="104" fillId="0" borderId="13" xfId="3" applyFont="1" applyBorder="1" applyAlignment="1">
      <alignment wrapText="1"/>
    </xf>
    <xf numFmtId="43" fontId="104" fillId="0" borderId="0" xfId="3" applyFont="1"/>
    <xf numFmtId="43" fontId="104" fillId="3" borderId="13" xfId="3" applyFont="1" applyFill="1" applyBorder="1" applyAlignment="1">
      <alignment horizontal="center" vertical="center" wrapText="1"/>
    </xf>
    <xf numFmtId="43" fontId="21" fillId="0" borderId="0" xfId="3" applyFont="1"/>
    <xf numFmtId="0" fontId="56" fillId="0" borderId="28" xfId="8" applyFont="1" applyBorder="1" applyAlignment="1">
      <alignment vertical="center" wrapText="1"/>
    </xf>
    <xf numFmtId="0" fontId="56" fillId="0" borderId="10" xfId="8" applyFont="1" applyBorder="1" applyAlignment="1">
      <alignment horizontal="right" vertical="center" wrapText="1"/>
    </xf>
    <xf numFmtId="43" fontId="1" fillId="0" borderId="0" xfId="3" applyFont="1"/>
    <xf numFmtId="43" fontId="45" fillId="9" borderId="8" xfId="3" applyFont="1" applyFill="1" applyBorder="1" applyAlignment="1">
      <alignment vertical="center" wrapText="1"/>
    </xf>
    <xf numFmtId="43" fontId="45" fillId="0" borderId="8" xfId="3" applyFont="1" applyBorder="1" applyAlignment="1">
      <alignment vertical="center"/>
    </xf>
    <xf numFmtId="0" fontId="106" fillId="3" borderId="8" xfId="8" quotePrefix="1" applyFont="1" applyFill="1" applyBorder="1" applyAlignment="1">
      <alignment horizontal="center" vertical="center" wrapText="1"/>
    </xf>
    <xf numFmtId="0" fontId="108" fillId="3" borderId="8" xfId="8" applyFont="1" applyFill="1" applyBorder="1" applyAlignment="1">
      <alignment vertical="center" wrapText="1"/>
    </xf>
    <xf numFmtId="170" fontId="0" fillId="3" borderId="8" xfId="13" applyNumberFormat="1" applyFont="1" applyFill="1" applyBorder="1"/>
    <xf numFmtId="0" fontId="13" fillId="3" borderId="0" xfId="8" applyFill="1"/>
    <xf numFmtId="169" fontId="0" fillId="3" borderId="0" xfId="13" applyFont="1" applyFill="1"/>
    <xf numFmtId="3" fontId="13" fillId="3" borderId="0" xfId="8" applyNumberFormat="1" applyFill="1"/>
    <xf numFmtId="170" fontId="13" fillId="3" borderId="0" xfId="8" applyNumberFormat="1" applyFill="1"/>
    <xf numFmtId="169" fontId="13" fillId="3" borderId="0" xfId="8" applyNumberFormat="1" applyFill="1"/>
    <xf numFmtId="0" fontId="106" fillId="3" borderId="8" xfId="8" applyFont="1" applyFill="1" applyBorder="1" applyAlignment="1">
      <alignment vertical="center" wrapText="1"/>
    </xf>
    <xf numFmtId="0" fontId="107" fillId="3" borderId="8" xfId="8" applyFont="1" applyFill="1" applyBorder="1" applyAlignment="1">
      <alignment horizontal="left" vertical="center" wrapText="1" indent="1"/>
    </xf>
    <xf numFmtId="0" fontId="13" fillId="3" borderId="8" xfId="8" applyFill="1" applyBorder="1" applyAlignment="1">
      <alignment horizontal="center"/>
    </xf>
    <xf numFmtId="0" fontId="13" fillId="3" borderId="24" xfId="8" applyFill="1" applyBorder="1"/>
    <xf numFmtId="0" fontId="13" fillId="3" borderId="8" xfId="8" applyFill="1" applyBorder="1" applyAlignment="1">
      <alignment horizontal="center" vertical="center" wrapText="1"/>
    </xf>
    <xf numFmtId="0" fontId="106" fillId="3" borderId="8" xfId="8" applyFont="1" applyFill="1" applyBorder="1" applyAlignment="1">
      <alignment horizontal="center" vertical="center" wrapText="1"/>
    </xf>
    <xf numFmtId="0" fontId="13" fillId="3" borderId="13" xfId="8" applyFill="1" applyBorder="1" applyAlignment="1">
      <alignment horizontal="center" vertical="center"/>
    </xf>
    <xf numFmtId="0" fontId="13" fillId="3" borderId="8" xfId="8" applyFill="1" applyBorder="1" applyAlignment="1">
      <alignment horizontal="center" vertical="center"/>
    </xf>
    <xf numFmtId="0" fontId="107" fillId="3" borderId="8" xfId="8" applyFont="1" applyFill="1" applyBorder="1" applyAlignment="1">
      <alignment vertical="center" wrapText="1"/>
    </xf>
    <xf numFmtId="43" fontId="0" fillId="3" borderId="8" xfId="3" applyFont="1" applyFill="1" applyBorder="1"/>
    <xf numFmtId="43" fontId="64" fillId="0" borderId="34" xfId="3" applyFont="1" applyBorder="1" applyAlignment="1">
      <alignment horizontal="right" vertical="center" wrapText="1"/>
    </xf>
    <xf numFmtId="43" fontId="64" fillId="0" borderId="35" xfId="3" applyFont="1" applyBorder="1" applyAlignment="1">
      <alignment horizontal="right" vertical="center" wrapText="1"/>
    </xf>
    <xf numFmtId="43" fontId="38" fillId="0" borderId="8" xfId="3" applyFont="1" applyBorder="1" applyAlignment="1">
      <alignment vertical="center" wrapText="1"/>
    </xf>
    <xf numFmtId="43" fontId="38" fillId="0" borderId="8" xfId="3" applyFont="1" applyBorder="1" applyAlignment="1">
      <alignment horizontal="center" vertical="center" wrapText="1"/>
    </xf>
    <xf numFmtId="43" fontId="38" fillId="3" borderId="8" xfId="3" applyFont="1" applyFill="1" applyBorder="1" applyAlignment="1">
      <alignment horizontal="center" vertical="center" wrapText="1"/>
    </xf>
    <xf numFmtId="43" fontId="43" fillId="3" borderId="11" xfId="3" applyFont="1" applyFill="1" applyBorder="1" applyAlignment="1">
      <alignment horizontal="center" vertical="center" wrapText="1"/>
    </xf>
    <xf numFmtId="43" fontId="67" fillId="13" borderId="11" xfId="3" applyFont="1" applyFill="1" applyBorder="1" applyAlignment="1">
      <alignment horizontal="center" vertical="center" wrapText="1"/>
    </xf>
    <xf numFmtId="43" fontId="67" fillId="13" borderId="8" xfId="3" applyFont="1" applyFill="1" applyBorder="1" applyAlignment="1">
      <alignment horizontal="center" vertical="center" wrapText="1"/>
    </xf>
    <xf numFmtId="0" fontId="21" fillId="3" borderId="8" xfId="8" applyFont="1" applyFill="1" applyBorder="1" applyAlignment="1">
      <alignment vertical="center" wrapText="1"/>
    </xf>
    <xf numFmtId="43" fontId="1" fillId="3" borderId="0" xfId="3" applyFont="1" applyFill="1"/>
    <xf numFmtId="164" fontId="125" fillId="0" borderId="8" xfId="3" applyNumberFormat="1" applyFont="1" applyFill="1" applyBorder="1" applyAlignment="1">
      <alignment vertical="center" wrapText="1"/>
    </xf>
    <xf numFmtId="164" fontId="126" fillId="18" borderId="8" xfId="3" applyNumberFormat="1" applyFont="1" applyFill="1" applyBorder="1" applyAlignment="1">
      <alignment vertical="center" wrapText="1"/>
    </xf>
    <xf numFmtId="0" fontId="20" fillId="3" borderId="8" xfId="0" applyFont="1" applyFill="1" applyBorder="1" applyAlignment="1">
      <alignment horizontal="center" vertical="center" wrapText="1"/>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6" fillId="10" borderId="11" xfId="8" applyFont="1" applyFill="1" applyBorder="1" applyAlignment="1">
      <alignment horizontal="center" vertical="center" wrapText="1"/>
    </xf>
    <xf numFmtId="0" fontId="46" fillId="10" borderId="12" xfId="8" applyFont="1" applyFill="1" applyBorder="1" applyAlignment="1">
      <alignment horizontal="center" vertical="center" wrapText="1"/>
    </xf>
    <xf numFmtId="0" fontId="46" fillId="10" borderId="13" xfId="8" applyFont="1" applyFill="1" applyBorder="1" applyAlignment="1">
      <alignment horizontal="center" vertical="center" wrapText="1"/>
    </xf>
    <xf numFmtId="0" fontId="27" fillId="10" borderId="11" xfId="8" applyFont="1" applyFill="1" applyBorder="1" applyAlignment="1">
      <alignment horizontal="center" vertical="center" wrapText="1"/>
    </xf>
    <xf numFmtId="0" fontId="27" fillId="10" borderId="12" xfId="8" applyFont="1" applyFill="1" applyBorder="1" applyAlignment="1">
      <alignment horizontal="center" vertical="center" wrapText="1"/>
    </xf>
    <xf numFmtId="0" fontId="27" fillId="10" borderId="13" xfId="8" applyFont="1" applyFill="1" applyBorder="1" applyAlignment="1">
      <alignment horizontal="center" vertical="center" wrapText="1"/>
    </xf>
    <xf numFmtId="0" fontId="27" fillId="0" borderId="0" xfId="8" applyFont="1" applyAlignment="1">
      <alignment horizontal="center" vertical="center" wrapText="1"/>
    </xf>
    <xf numFmtId="0" fontId="27" fillId="3" borderId="8" xfId="0" applyFont="1" applyFill="1" applyBorder="1" applyAlignment="1">
      <alignment horizontal="left" vertical="center" wrapText="1"/>
    </xf>
    <xf numFmtId="0" fontId="0" fillId="3" borderId="0" xfId="0" applyFill="1" applyAlignment="1">
      <alignment horizontal="right" wrapText="1"/>
    </xf>
    <xf numFmtId="0" fontId="0" fillId="3" borderId="7" xfId="0" applyFill="1" applyBorder="1" applyAlignment="1">
      <alignment horizontal="right" wrapText="1"/>
    </xf>
    <xf numFmtId="0" fontId="0" fillId="3" borderId="9" xfId="0" applyFill="1" applyBorder="1" applyAlignment="1">
      <alignment horizontal="right" wrapText="1"/>
    </xf>
    <xf numFmtId="0" fontId="0" fillId="3" borderId="10" xfId="0" applyFill="1" applyBorder="1" applyAlignment="1">
      <alignment horizontal="right"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16" fillId="0" borderId="0" xfId="8" applyFont="1" applyAlignment="1">
      <alignment horizontal="center" vertical="center" wrapText="1"/>
    </xf>
    <xf numFmtId="0" fontId="16" fillId="0" borderId="7" xfId="8" applyFont="1" applyBorder="1" applyAlignment="1">
      <alignment horizontal="center" vertical="center" wrapText="1"/>
    </xf>
    <xf numFmtId="0" fontId="16" fillId="0" borderId="9"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8" xfId="8" applyFont="1" applyBorder="1" applyAlignment="1">
      <alignment horizontal="center" vertical="center" wrapText="1"/>
    </xf>
    <xf numFmtId="0" fontId="15" fillId="2" borderId="0" xfId="8" applyFont="1" applyFill="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106" fillId="0" borderId="22" xfId="0" applyFont="1" applyBorder="1" applyAlignment="1">
      <alignment horizontal="center" vertical="center" wrapText="1"/>
    </xf>
    <xf numFmtId="0" fontId="106" fillId="0" borderId="24" xfId="0" applyFont="1" applyBorder="1" applyAlignment="1">
      <alignment horizontal="center" vertical="center"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49" fontId="61" fillId="3" borderId="33" xfId="8" applyNumberFormat="1" applyFont="1" applyFill="1" applyBorder="1" applyAlignment="1">
      <alignment horizontal="justify" vertical="center" wrapText="1"/>
    </xf>
    <xf numFmtId="49" fontId="49" fillId="0" borderId="0" xfId="8" applyNumberFormat="1" applyFont="1" applyAlignment="1">
      <alignment horizontal="justify" vertical="center" wrapText="1"/>
    </xf>
    <xf numFmtId="49" fontId="44" fillId="0" borderId="0" xfId="8" applyNumberFormat="1" applyFont="1" applyAlignment="1">
      <alignment horizontal="justify" vertical="center" wrapText="1"/>
    </xf>
    <xf numFmtId="49" fontId="58" fillId="0" borderId="0" xfId="8" applyNumberFormat="1" applyFont="1" applyAlignment="1">
      <alignment horizontal="justify" vertical="center" wrapText="1"/>
    </xf>
    <xf numFmtId="49" fontId="44" fillId="3" borderId="0" xfId="8" applyNumberFormat="1" applyFont="1" applyFill="1" applyAlignment="1">
      <alignment horizontal="justify" vertical="center" wrapText="1"/>
    </xf>
    <xf numFmtId="49" fontId="49" fillId="3" borderId="0" xfId="8" applyNumberFormat="1" applyFont="1" applyFill="1" applyAlignment="1">
      <alignment horizontal="justify" vertical="center" wrapText="1"/>
    </xf>
    <xf numFmtId="49" fontId="54" fillId="0" borderId="0" xfId="8" applyNumberFormat="1" applyFont="1" applyAlignment="1">
      <alignmen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49" fontId="58" fillId="3" borderId="33" xfId="8" applyNumberFormat="1" applyFont="1" applyFill="1" applyBorder="1" applyAlignment="1">
      <alignment horizontal="justify" vertical="center" wrapText="1"/>
    </xf>
    <xf numFmtId="49" fontId="54" fillId="3" borderId="33" xfId="8" applyNumberFormat="1" applyFont="1" applyFill="1" applyBorder="1" applyAlignment="1">
      <alignment vertical="center" wrapText="1"/>
    </xf>
    <xf numFmtId="49" fontId="54" fillId="3" borderId="0" xfId="8" applyNumberFormat="1" applyFont="1" applyFill="1" applyAlignment="1">
      <alignment vertical="center" wrapText="1"/>
    </xf>
    <xf numFmtId="49" fontId="54" fillId="3" borderId="33" xfId="8" applyNumberFormat="1" applyFont="1" applyFill="1" applyBorder="1" applyAlignment="1"/>
    <xf numFmtId="49" fontId="54" fillId="3" borderId="0" xfId="8" applyNumberFormat="1" applyFont="1" applyFill="1" applyAlignment="1"/>
    <xf numFmtId="49" fontId="58" fillId="3" borderId="0" xfId="8" applyNumberFormat="1" applyFont="1" applyFill="1" applyAlignment="1">
      <alignment horizontal="justify" vertical="center" wrapText="1"/>
    </xf>
    <xf numFmtId="49" fontId="15" fillId="2" borderId="0" xfId="8" applyNumberFormat="1" applyFont="1" applyFill="1" applyAlignment="1">
      <alignment vertical="center"/>
    </xf>
    <xf numFmtId="49" fontId="5" fillId="2" borderId="0" xfId="8" applyNumberFormat="1" applyFont="1" applyFill="1" applyAlignment="1">
      <alignment vertical="center"/>
    </xf>
    <xf numFmtId="0" fontId="0" fillId="0" borderId="24" xfId="0" applyBorder="1" applyAlignment="1">
      <alignment horizontal="center"/>
    </xf>
    <xf numFmtId="0" fontId="0" fillId="0" borderId="8" xfId="0" applyBorder="1" applyAlignment="1">
      <alignment horizontal="center" wrapText="1"/>
    </xf>
    <xf numFmtId="0" fontId="0" fillId="0" borderId="11" xfId="0" applyBorder="1" applyAlignment="1">
      <alignment horizontal="center" wrapText="1"/>
    </xf>
    <xf numFmtId="0" fontId="0" fillId="0" borderId="27"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wrapText="1"/>
    </xf>
    <xf numFmtId="0" fontId="0" fillId="0" borderId="26"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0" fontId="44" fillId="0" borderId="0" xfId="8" applyFont="1" applyAlignment="1">
      <alignment horizontal="justify" vertical="center" wrapText="1"/>
    </xf>
    <xf numFmtId="0" fontId="31" fillId="2" borderId="0" xfId="8" applyFont="1" applyFill="1" applyAlignment="1">
      <alignment horizontal="left" vertical="center"/>
    </xf>
    <xf numFmtId="0" fontId="49" fillId="0" borderId="14" xfId="8" applyFont="1" applyBorder="1" applyAlignment="1">
      <alignment horizontal="center" vertical="center"/>
    </xf>
    <xf numFmtId="0" fontId="49" fillId="0" borderId="16" xfId="8" applyFont="1" applyBorder="1" applyAlignment="1">
      <alignment horizontal="center" vertical="center"/>
    </xf>
    <xf numFmtId="0" fontId="58" fillId="0" borderId="0" xfId="8" applyFont="1" applyAlignment="1">
      <alignment horizontal="justify" vertical="center"/>
    </xf>
    <xf numFmtId="0" fontId="62" fillId="0" borderId="0" xfId="8" applyFont="1" applyAlignment="1">
      <alignment horizontal="justify" vertical="center" wrapText="1"/>
    </xf>
    <xf numFmtId="0" fontId="61" fillId="3" borderId="22" xfId="8" applyFont="1" applyFill="1" applyBorder="1" applyAlignment="1">
      <alignment horizontal="center" vertical="center" wrapText="1"/>
    </xf>
    <xf numFmtId="0" fontId="61" fillId="3" borderId="23" xfId="8" applyFont="1" applyFill="1" applyBorder="1" applyAlignment="1">
      <alignment horizontal="center" vertical="center" wrapText="1"/>
    </xf>
    <xf numFmtId="0" fontId="61" fillId="3" borderId="24" xfId="8" applyFont="1" applyFill="1" applyBorder="1" applyAlignment="1">
      <alignment horizontal="center" vertical="center" wrapText="1"/>
    </xf>
    <xf numFmtId="0" fontId="61" fillId="3" borderId="25" xfId="8" applyFont="1" applyFill="1" applyBorder="1" applyAlignment="1">
      <alignment horizontal="center" vertical="center" wrapText="1"/>
    </xf>
    <xf numFmtId="0" fontId="61" fillId="3" borderId="27" xfId="8" applyFont="1" applyFill="1" applyBorder="1" applyAlignment="1">
      <alignment horizontal="center" vertical="center" wrapText="1"/>
    </xf>
    <xf numFmtId="0" fontId="61" fillId="3" borderId="28" xfId="8" applyFont="1" applyFill="1" applyBorder="1" applyAlignment="1">
      <alignment horizontal="center" vertical="center" wrapText="1"/>
    </xf>
    <xf numFmtId="0" fontId="21" fillId="3" borderId="8" xfId="8" applyFont="1" applyFill="1" applyBorder="1" applyAlignment="1">
      <alignment horizontal="center" vertical="center" wrapText="1"/>
    </xf>
    <xf numFmtId="0" fontId="21" fillId="10" borderId="13" xfId="8" applyFont="1" applyFill="1" applyBorder="1" applyAlignment="1">
      <alignment horizontal="center" vertical="center" wrapText="1"/>
    </xf>
    <xf numFmtId="0" fontId="21" fillId="10" borderId="8" xfId="8" applyFont="1" applyFill="1" applyBorder="1" applyAlignment="1">
      <alignment horizontal="center" vertical="center" wrapText="1"/>
    </xf>
    <xf numFmtId="0" fontId="21" fillId="10" borderId="11" xfId="8" applyFont="1" applyFill="1" applyBorder="1" applyAlignment="1">
      <alignment horizontal="center" vertical="center" wrapText="1"/>
    </xf>
    <xf numFmtId="9" fontId="27" fillId="10" borderId="8" xfId="8" applyNumberFormat="1" applyFont="1" applyFill="1" applyBorder="1" applyAlignment="1">
      <alignment horizontal="center" vertical="center" wrapText="1"/>
    </xf>
    <xf numFmtId="0" fontId="16" fillId="0" borderId="22" xfId="8" applyFont="1" applyBorder="1" applyAlignment="1">
      <alignment horizontal="center" vertical="center"/>
    </xf>
    <xf numFmtId="0" fontId="16" fillId="0" borderId="24" xfId="8" applyFont="1" applyBorder="1" applyAlignment="1">
      <alignment horizontal="center" vertical="center"/>
    </xf>
    <xf numFmtId="0" fontId="104" fillId="3" borderId="11" xfId="0" applyFont="1" applyFill="1" applyBorder="1" applyAlignment="1">
      <alignment horizontal="center" vertical="center" wrapText="1"/>
    </xf>
    <xf numFmtId="0" fontId="104" fillId="3" borderId="13" xfId="0" applyFont="1" applyFill="1" applyBorder="1" applyAlignment="1">
      <alignment horizontal="center" vertical="center" wrapText="1"/>
    </xf>
    <xf numFmtId="0" fontId="103" fillId="3" borderId="11" xfId="0" applyFont="1" applyFill="1" applyBorder="1" applyAlignment="1">
      <alignment horizontal="center" vertical="center" wrapText="1"/>
    </xf>
    <xf numFmtId="0" fontId="103" fillId="3" borderId="13" xfId="0" applyFont="1" applyFill="1" applyBorder="1" applyAlignment="1">
      <alignment horizontal="center" vertical="center" wrapText="1"/>
    </xf>
    <xf numFmtId="0" fontId="56" fillId="0" borderId="0" xfId="8" applyFont="1" applyAlignment="1">
      <alignment vertical="center" wrapText="1"/>
    </xf>
    <xf numFmtId="0" fontId="56" fillId="3" borderId="22" xfId="8" applyFont="1" applyFill="1" applyBorder="1" applyAlignment="1">
      <alignment horizontal="center" vertical="center" wrapText="1"/>
    </xf>
    <xf numFmtId="0" fontId="56" fillId="3" borderId="23" xfId="8" applyFont="1" applyFill="1" applyBorder="1" applyAlignment="1">
      <alignment horizontal="center" vertical="center" wrapText="1"/>
    </xf>
    <xf numFmtId="0" fontId="75" fillId="3" borderId="11" xfId="8" applyFont="1" applyFill="1" applyBorder="1" applyAlignment="1">
      <alignment horizontal="center" vertical="center" wrapText="1"/>
    </xf>
    <xf numFmtId="0" fontId="75" fillId="3" borderId="12" xfId="8" applyFont="1" applyFill="1" applyBorder="1" applyAlignment="1">
      <alignment horizontal="center" vertical="center" wrapText="1"/>
    </xf>
    <xf numFmtId="0" fontId="75" fillId="3" borderId="13" xfId="8" applyFont="1" applyFill="1" applyBorder="1" applyAlignment="1">
      <alignment horizontal="center" vertical="center" wrapText="1"/>
    </xf>
    <xf numFmtId="0" fontId="56" fillId="0" borderId="25" xfId="8" applyFont="1" applyBorder="1" applyAlignment="1">
      <alignment horizontal="center" vertical="center" wrapText="1"/>
    </xf>
    <xf numFmtId="0" fontId="56" fillId="0" borderId="21" xfId="8" applyFont="1" applyBorder="1" applyAlignment="1">
      <alignment horizontal="center" vertical="center" wrapText="1"/>
    </xf>
    <xf numFmtId="0" fontId="56" fillId="0" borderId="27" xfId="8" applyFont="1" applyBorder="1" applyAlignment="1">
      <alignment horizontal="center" vertical="center" wrapText="1"/>
    </xf>
    <xf numFmtId="0" fontId="56" fillId="0" borderId="7" xfId="8" applyFont="1" applyBorder="1" applyAlignment="1">
      <alignment horizontal="center" vertical="center" wrapText="1"/>
    </xf>
    <xf numFmtId="0" fontId="56" fillId="3" borderId="11" xfId="8" applyFont="1" applyFill="1" applyBorder="1" applyAlignment="1">
      <alignment horizontal="center" vertical="center" wrapText="1"/>
    </xf>
    <xf numFmtId="0" fontId="56" fillId="3" borderId="12" xfId="8" applyFont="1" applyFill="1" applyBorder="1" applyAlignment="1">
      <alignment horizontal="center" vertical="center" wrapText="1"/>
    </xf>
    <xf numFmtId="0" fontId="56" fillId="3" borderId="13" xfId="8" applyFont="1" applyFill="1" applyBorder="1" applyAlignment="1">
      <alignment horizontal="center" vertical="center" wrapText="1"/>
    </xf>
    <xf numFmtId="0" fontId="56" fillId="3" borderId="24" xfId="8" applyFont="1" applyFill="1" applyBorder="1" applyAlignment="1">
      <alignment horizontal="center" vertical="center" wrapText="1"/>
    </xf>
    <xf numFmtId="0" fontId="68" fillId="3" borderId="22" xfId="8" applyFont="1" applyFill="1" applyBorder="1" applyAlignment="1">
      <alignment horizontal="center" vertical="center" wrapText="1"/>
    </xf>
    <xf numFmtId="0" fontId="68" fillId="3" borderId="23" xfId="8" applyFont="1" applyFill="1" applyBorder="1" applyAlignment="1">
      <alignment horizontal="center" vertical="center" wrapText="1"/>
    </xf>
    <xf numFmtId="0" fontId="68" fillId="3" borderId="24" xfId="8" applyFont="1" applyFill="1" applyBorder="1" applyAlignment="1">
      <alignment horizontal="center" vertical="center" wrapText="1"/>
    </xf>
    <xf numFmtId="0" fontId="56" fillId="3" borderId="25" xfId="8" applyFont="1" applyFill="1" applyBorder="1" applyAlignment="1">
      <alignment horizontal="center" vertical="center" wrapText="1"/>
    </xf>
    <xf numFmtId="0" fontId="6" fillId="0" borderId="0" xfId="8" applyFont="1" applyAlignment="1">
      <alignment vertical="center" wrapText="1"/>
    </xf>
    <xf numFmtId="0" fontId="45" fillId="0" borderId="8" xfId="8" applyFont="1" applyBorder="1" applyAlignment="1">
      <alignment horizontal="center" vertical="center" wrapText="1"/>
    </xf>
    <xf numFmtId="0" fontId="6" fillId="0" borderId="8" xfId="8" applyFont="1" applyBorder="1" applyAlignment="1">
      <alignment horizontal="center" vertical="center" wrapText="1"/>
    </xf>
    <xf numFmtId="0" fontId="6" fillId="0" borderId="8" xfId="8" applyFont="1" applyBorder="1" applyAlignment="1">
      <alignment horizontal="center" vertical="center"/>
    </xf>
    <xf numFmtId="0" fontId="1" fillId="0" borderId="22" xfId="8" applyFont="1" applyBorder="1" applyAlignment="1">
      <alignment horizontal="center" vertical="center" wrapText="1"/>
    </xf>
    <xf numFmtId="0" fontId="1" fillId="0" borderId="24" xfId="8" applyFont="1" applyBorder="1" applyAlignment="1">
      <alignment horizontal="center" vertical="center" wrapText="1"/>
    </xf>
    <xf numFmtId="0" fontId="27" fillId="0" borderId="11" xfId="8" applyFont="1" applyBorder="1" applyAlignment="1">
      <alignment horizontal="center" vertical="center" wrapText="1"/>
    </xf>
    <xf numFmtId="0" fontId="27" fillId="0" borderId="13" xfId="8" applyFont="1" applyBorder="1" applyAlignment="1">
      <alignment horizontal="center" vertical="center" wrapText="1"/>
    </xf>
    <xf numFmtId="0" fontId="16" fillId="0" borderId="22" xfId="8" applyFont="1" applyBorder="1" applyAlignment="1">
      <alignment horizontal="center" vertical="center" wrapText="1"/>
    </xf>
    <xf numFmtId="0" fontId="16" fillId="0" borderId="24" xfId="8" applyFont="1" applyBorder="1" applyAlignment="1">
      <alignment horizontal="center" vertical="center" wrapText="1"/>
    </xf>
    <xf numFmtId="0" fontId="21" fillId="0" borderId="8" xfId="8" applyFont="1" applyBorder="1" applyAlignment="1">
      <alignment horizontal="center" vertical="center" wrapText="1"/>
    </xf>
    <xf numFmtId="0" fontId="1" fillId="0" borderId="8" xfId="8" applyFont="1" applyBorder="1" applyAlignment="1">
      <alignment horizontal="center" vertical="center" wrapText="1"/>
    </xf>
    <xf numFmtId="0" fontId="27" fillId="0" borderId="8" xfId="8" applyFont="1" applyBorder="1" applyAlignment="1">
      <alignment horizontal="center" vertical="center" wrapText="1"/>
    </xf>
    <xf numFmtId="0" fontId="6" fillId="0" borderId="11" xfId="8"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45" fillId="0" borderId="8" xfId="8" applyFont="1" applyBorder="1" applyAlignment="1">
      <alignment vertical="center" wrapText="1"/>
    </xf>
    <xf numFmtId="0" fontId="1" fillId="0" borderId="0" xfId="8" applyFont="1" applyAlignment="1"/>
    <xf numFmtId="0" fontId="15" fillId="2" borderId="0" xfId="8" applyFont="1" applyFill="1" applyAlignment="1">
      <alignment horizontal="left" vertical="top"/>
    </xf>
    <xf numFmtId="0" fontId="49" fillId="9" borderId="22" xfId="8" applyFont="1" applyFill="1" applyBorder="1" applyAlignment="1">
      <alignment horizontal="center" vertical="center" wrapText="1"/>
    </xf>
    <xf numFmtId="0" fontId="49" fillId="9" borderId="23" xfId="8" applyFont="1" applyFill="1" applyBorder="1" applyAlignment="1">
      <alignment horizontal="center" vertical="center" wrapText="1"/>
    </xf>
    <xf numFmtId="0" fontId="49" fillId="9" borderId="24" xfId="8" applyFont="1" applyFill="1" applyBorder="1" applyAlignment="1">
      <alignment horizontal="center" vertical="center" wrapText="1"/>
    </xf>
    <xf numFmtId="0" fontId="49" fillId="0" borderId="25" xfId="8" applyFont="1" applyBorder="1" applyAlignment="1">
      <alignment horizontal="center" vertical="center" wrapText="1"/>
    </xf>
    <xf numFmtId="0" fontId="49" fillId="0" borderId="21" xfId="8" applyFont="1" applyBorder="1" applyAlignment="1">
      <alignment horizontal="center" vertical="center" wrapText="1"/>
    </xf>
    <xf numFmtId="0" fontId="49" fillId="0" borderId="28" xfId="8" applyFont="1" applyBorder="1" applyAlignment="1">
      <alignment horizontal="center" vertical="center" wrapText="1"/>
    </xf>
    <xf numFmtId="0" fontId="49" fillId="0" borderId="10" xfId="8" applyFont="1" applyBorder="1" applyAlignment="1">
      <alignment horizontal="center" vertical="center" wrapText="1"/>
    </xf>
    <xf numFmtId="0" fontId="49" fillId="9" borderId="25" xfId="8" applyFont="1" applyFill="1" applyBorder="1" applyAlignment="1">
      <alignment horizontal="center" vertical="center" wrapText="1"/>
    </xf>
    <xf numFmtId="0" fontId="49" fillId="9" borderId="21" xfId="8" applyFont="1" applyFill="1" applyBorder="1" applyAlignment="1">
      <alignment horizontal="center" vertical="center" wrapText="1"/>
    </xf>
    <xf numFmtId="0" fontId="49" fillId="9" borderId="28" xfId="8" applyFont="1" applyFill="1" applyBorder="1" applyAlignment="1">
      <alignment horizontal="center" vertical="center" wrapText="1"/>
    </xf>
    <xf numFmtId="0" fontId="49" fillId="9" borderId="10" xfId="8" applyFont="1" applyFill="1" applyBorder="1" applyAlignment="1">
      <alignment horizontal="center" vertical="center" wrapText="1"/>
    </xf>
    <xf numFmtId="0" fontId="49" fillId="0" borderId="22" xfId="8" applyFont="1" applyBorder="1" applyAlignment="1">
      <alignment horizontal="center" vertical="center" wrapText="1"/>
    </xf>
    <xf numFmtId="0" fontId="49" fillId="0" borderId="23" xfId="8" applyFont="1" applyBorder="1" applyAlignment="1">
      <alignment horizontal="center" vertical="center" wrapText="1"/>
    </xf>
    <xf numFmtId="0" fontId="49" fillId="0" borderId="24" xfId="8" applyFont="1" applyBorder="1" applyAlignment="1">
      <alignment horizontal="center" vertical="center" wrapText="1"/>
    </xf>
    <xf numFmtId="0" fontId="49" fillId="9" borderId="26" xfId="8" applyFont="1" applyFill="1" applyBorder="1" applyAlignment="1">
      <alignment horizontal="center" vertical="center" wrapText="1"/>
    </xf>
    <xf numFmtId="0" fontId="49" fillId="9" borderId="9" xfId="8" applyFont="1" applyFill="1" applyBorder="1" applyAlignment="1">
      <alignment horizontal="center" vertical="center" wrapText="1"/>
    </xf>
    <xf numFmtId="0" fontId="49" fillId="9" borderId="7" xfId="8" applyFont="1" applyFill="1" applyBorder="1" applyAlignment="1">
      <alignment horizontal="center" vertical="center" wrapText="1"/>
    </xf>
    <xf numFmtId="0" fontId="16" fillId="0" borderId="8" xfId="8" applyFont="1" applyBorder="1" applyAlignment="1">
      <alignment horizontal="center"/>
    </xf>
    <xf numFmtId="0" fontId="16" fillId="0" borderId="11" xfId="8" applyFont="1" applyBorder="1" applyAlignment="1">
      <alignment horizontal="center" wrapText="1"/>
    </xf>
    <xf numFmtId="0" fontId="16" fillId="0" borderId="12" xfId="8" applyFont="1" applyBorder="1" applyAlignment="1">
      <alignment horizontal="center" wrapText="1"/>
    </xf>
    <xf numFmtId="0" fontId="16" fillId="0" borderId="13" xfId="8" applyFont="1" applyBorder="1" applyAlignment="1">
      <alignment horizontal="center" wrapText="1"/>
    </xf>
    <xf numFmtId="0" fontId="16" fillId="0" borderId="22" xfId="8" applyFont="1" applyBorder="1" applyAlignment="1">
      <alignment horizontal="center" wrapText="1"/>
    </xf>
    <xf numFmtId="0" fontId="16" fillId="0" borderId="8" xfId="8" applyFont="1" applyBorder="1" applyAlignment="1">
      <alignment horizontal="center" wrapText="1"/>
    </xf>
    <xf numFmtId="0" fontId="16" fillId="0" borderId="23" xfId="8" applyFont="1" applyBorder="1" applyAlignment="1">
      <alignment horizontal="center" vertical="center" wrapText="1"/>
    </xf>
    <xf numFmtId="0" fontId="16" fillId="0" borderId="25" xfId="8" applyFont="1" applyBorder="1" applyAlignment="1">
      <alignment horizontal="center" wrapText="1"/>
    </xf>
    <xf numFmtId="0" fontId="16" fillId="0" borderId="8" xfId="8" applyFont="1" applyBorder="1" applyAlignment="1">
      <alignment horizontal="left"/>
    </xf>
    <xf numFmtId="0" fontId="16" fillId="0" borderId="8" xfId="8" applyFont="1" applyBorder="1" applyAlignment="1">
      <alignment horizontal="left" indent="1"/>
    </xf>
    <xf numFmtId="0" fontId="27" fillId="0" borderId="8" xfId="8" applyFont="1" applyBorder="1" applyAlignment="1">
      <alignment horizontal="left"/>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15" fillId="2" borderId="0" xfId="8" applyFont="1" applyFill="1" applyAlignment="1">
      <alignment horizontal="left" vertical="center" wrapText="1"/>
    </xf>
    <xf numFmtId="0" fontId="27" fillId="11" borderId="8" xfId="2" applyFont="1" applyFill="1" applyBorder="1" applyAlignment="1">
      <alignment horizontal="center" vertical="center" wrapText="1"/>
    </xf>
    <xf numFmtId="0" fontId="27" fillId="11" borderId="8" xfId="2" applyFont="1" applyFill="1" applyBorder="1" applyAlignment="1">
      <alignment horizontal="left" wrapText="1"/>
    </xf>
    <xf numFmtId="0" fontId="27" fillId="11" borderId="8" xfId="2" applyFont="1" applyFill="1" applyBorder="1" applyAlignment="1">
      <alignment horizontal="center"/>
    </xf>
    <xf numFmtId="0" fontId="27" fillId="11" borderId="11" xfId="2" applyFont="1" applyFill="1" applyBorder="1" applyAlignment="1">
      <alignment horizontal="center" vertical="center"/>
    </xf>
    <xf numFmtId="0" fontId="27" fillId="11" borderId="12" xfId="2" applyFont="1" applyFill="1" applyBorder="1" applyAlignment="1">
      <alignment horizontal="center" vertical="center"/>
    </xf>
    <xf numFmtId="0" fontId="27" fillId="11" borderId="13" xfId="2" applyFont="1" applyFill="1" applyBorder="1" applyAlignment="1">
      <alignment horizontal="center" vertical="center"/>
    </xf>
    <xf numFmtId="0" fontId="27" fillId="11" borderId="11" xfId="8" applyFont="1" applyFill="1" applyBorder="1" applyAlignment="1">
      <alignment horizontal="center" vertical="center" wrapText="1"/>
    </xf>
    <xf numFmtId="0" fontId="27" fillId="11" borderId="12" xfId="8" applyFont="1" applyFill="1" applyBorder="1" applyAlignment="1">
      <alignment horizontal="center" vertical="center" wrapText="1"/>
    </xf>
    <xf numFmtId="0" fontId="27" fillId="11" borderId="13" xfId="8" applyFont="1" applyFill="1" applyBorder="1" applyAlignment="1">
      <alignment horizontal="center" vertical="center" wrapText="1"/>
    </xf>
    <xf numFmtId="0" fontId="27" fillId="0" borderId="8" xfId="8" applyFont="1" applyBorder="1" applyAlignment="1">
      <alignment horizontal="center"/>
    </xf>
    <xf numFmtId="0" fontId="16" fillId="0" borderId="27" xfId="8" applyFont="1" applyBorder="1" applyAlignment="1">
      <alignment horizontal="center"/>
    </xf>
    <xf numFmtId="0" fontId="27" fillId="11" borderId="11" xfId="2" applyFont="1" applyFill="1" applyBorder="1" applyAlignment="1">
      <alignment horizontal="center"/>
    </xf>
    <xf numFmtId="0" fontId="20" fillId="3" borderId="1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5" fillId="2" borderId="0" xfId="0" applyFont="1" applyFill="1" applyAlignment="1">
      <alignment horizontal="left" vertical="top" wrapText="1"/>
    </xf>
    <xf numFmtId="0" fontId="110" fillId="4" borderId="27" xfId="5" applyFont="1" applyFill="1" applyBorder="1" applyAlignment="1">
      <alignment horizontal="left"/>
    </xf>
    <xf numFmtId="0" fontId="110" fillId="4" borderId="7" xfId="5" applyFont="1" applyFill="1" applyBorder="1" applyAlignment="1">
      <alignment horizontal="left"/>
    </xf>
    <xf numFmtId="0" fontId="110" fillId="4" borderId="25" xfId="5" applyFont="1" applyFill="1" applyBorder="1" applyAlignment="1">
      <alignment horizontal="left"/>
    </xf>
    <xf numFmtId="0" fontId="110" fillId="4" borderId="21" xfId="5" applyFont="1" applyFill="1" applyBorder="1" applyAlignment="1">
      <alignment horizontal="left"/>
    </xf>
    <xf numFmtId="3" fontId="114" fillId="7" borderId="11" xfId="7" applyFont="1" applyFill="1" applyBorder="1" applyAlignment="1">
      <alignment horizontal="center" vertical="center"/>
      <protection locked="0"/>
    </xf>
    <xf numFmtId="3" fontId="114" fillId="7" borderId="12" xfId="7" applyFont="1" applyFill="1" applyBorder="1" applyAlignment="1">
      <alignment horizontal="center" vertical="center"/>
      <protection locked="0"/>
    </xf>
    <xf numFmtId="3" fontId="114" fillId="7" borderId="13" xfId="7" applyFont="1" applyFill="1" applyBorder="1" applyAlignment="1">
      <alignment horizontal="center" vertical="center"/>
      <protection locked="0"/>
    </xf>
    <xf numFmtId="0" fontId="114" fillId="3" borderId="26" xfId="0" applyFont="1" applyFill="1" applyBorder="1" applyAlignment="1">
      <alignment horizontal="left"/>
    </xf>
    <xf numFmtId="0" fontId="110" fillId="4" borderId="11" xfId="5" applyFont="1" applyFill="1" applyBorder="1" applyAlignment="1">
      <alignment horizontal="center" vertical="center"/>
    </xf>
    <xf numFmtId="0" fontId="110" fillId="4" borderId="12" xfId="5" applyFont="1" applyFill="1" applyBorder="1" applyAlignment="1">
      <alignment horizontal="center" vertical="center"/>
    </xf>
    <xf numFmtId="0" fontId="110" fillId="4" borderId="13" xfId="5" applyFont="1" applyFill="1" applyBorder="1" applyAlignment="1">
      <alignment horizontal="center" vertical="center"/>
    </xf>
    <xf numFmtId="0" fontId="110" fillId="4" borderId="25" xfId="5" applyFont="1" applyFill="1" applyBorder="1" applyAlignment="1">
      <alignment horizontal="center" vertical="center"/>
    </xf>
    <xf numFmtId="0" fontId="110" fillId="4" borderId="26" xfId="5" applyFont="1" applyFill="1" applyBorder="1" applyAlignment="1">
      <alignment horizontal="center" vertical="center"/>
    </xf>
    <xf numFmtId="0" fontId="110" fillId="4" borderId="21" xfId="5" applyFont="1" applyFill="1" applyBorder="1" applyAlignment="1">
      <alignment horizontal="center" vertical="center"/>
    </xf>
    <xf numFmtId="0" fontId="110" fillId="4" borderId="28" xfId="5" applyFont="1" applyFill="1" applyBorder="1" applyAlignment="1">
      <alignment horizontal="center" vertical="center"/>
    </xf>
    <xf numFmtId="0" fontId="110" fillId="4" borderId="9" xfId="5" applyFont="1" applyFill="1" applyBorder="1" applyAlignment="1">
      <alignment horizontal="center" vertical="center"/>
    </xf>
    <xf numFmtId="0" fontId="110" fillId="4" borderId="10" xfId="5" applyFont="1" applyFill="1" applyBorder="1" applyAlignment="1">
      <alignment horizontal="center" vertical="center"/>
    </xf>
    <xf numFmtId="0" fontId="112" fillId="5" borderId="11" xfId="6" applyFont="1" applyFill="1" applyBorder="1" applyAlignment="1">
      <alignment horizontal="center" vertical="center"/>
    </xf>
    <xf numFmtId="0" fontId="112" fillId="5" borderId="12" xfId="6" applyFont="1" applyFill="1" applyBorder="1" applyAlignment="1">
      <alignment horizontal="center" vertical="center"/>
    </xf>
    <xf numFmtId="0" fontId="112" fillId="5" borderId="13" xfId="6" applyFont="1" applyFill="1" applyBorder="1" applyAlignment="1">
      <alignment horizontal="center" vertical="center"/>
    </xf>
    <xf numFmtId="0" fontId="121" fillId="11" borderId="14" xfId="0" applyFont="1" applyFill="1" applyBorder="1" applyAlignment="1">
      <alignment horizontal="center" vertical="center"/>
    </xf>
    <xf numFmtId="0" fontId="121" fillId="11" borderId="15" xfId="0" applyFont="1" applyFill="1" applyBorder="1" applyAlignment="1">
      <alignment horizontal="center" vertical="center"/>
    </xf>
    <xf numFmtId="0" fontId="121" fillId="11" borderId="16" xfId="0" applyFont="1" applyFill="1" applyBorder="1" applyAlignment="1">
      <alignment horizontal="center" vertical="center"/>
    </xf>
    <xf numFmtId="0" fontId="119" fillId="2" borderId="1" xfId="0" applyFont="1" applyFill="1" applyBorder="1" applyAlignment="1">
      <alignment horizontal="left" vertical="center"/>
    </xf>
    <xf numFmtId="0" fontId="119" fillId="2" borderId="32" xfId="0" applyFont="1" applyFill="1" applyBorder="1" applyAlignment="1">
      <alignment horizontal="left" vertical="center"/>
    </xf>
    <xf numFmtId="14" fontId="120" fillId="2" borderId="14" xfId="0" applyNumberFormat="1" applyFont="1" applyFill="1" applyBorder="1" applyAlignment="1">
      <alignment horizontal="center" vertical="center"/>
    </xf>
    <xf numFmtId="0" fontId="120" fillId="2" borderId="15" xfId="0" applyFont="1" applyFill="1" applyBorder="1" applyAlignment="1">
      <alignment horizontal="center" vertical="center"/>
    </xf>
    <xf numFmtId="0" fontId="120" fillId="2" borderId="16" xfId="0" applyFont="1" applyFill="1" applyBorder="1" applyAlignment="1">
      <alignment horizontal="center" vertical="center"/>
    </xf>
    <xf numFmtId="164" fontId="122" fillId="7" borderId="11" xfId="3" applyNumberFormat="1" applyFont="1" applyFill="1" applyBorder="1" applyAlignment="1">
      <alignment horizontal="center" vertical="center" wrapText="1"/>
    </xf>
    <xf numFmtId="164" fontId="122" fillId="7" borderId="13" xfId="3" applyNumberFormat="1" applyFont="1" applyFill="1" applyBorder="1" applyAlignment="1">
      <alignment horizontal="center" vertical="center" wrapText="1"/>
    </xf>
    <xf numFmtId="0" fontId="120" fillId="2" borderId="17" xfId="0" applyFont="1" applyFill="1" applyBorder="1" applyAlignment="1">
      <alignment horizontal="center" vertical="center" wrapText="1"/>
    </xf>
    <xf numFmtId="0" fontId="120" fillId="2" borderId="19" xfId="0" applyFont="1" applyFill="1" applyBorder="1" applyAlignment="1">
      <alignment horizontal="center" vertical="center" wrapText="1"/>
    </xf>
    <xf numFmtId="0" fontId="121" fillId="11" borderId="14" xfId="0" applyFont="1" applyFill="1" applyBorder="1" applyAlignment="1">
      <alignment horizontal="left" vertical="center"/>
    </xf>
    <xf numFmtId="0" fontId="121" fillId="11" borderId="16" xfId="0" applyFont="1" applyFill="1" applyBorder="1" applyAlignment="1">
      <alignment horizontal="left" vertical="center"/>
    </xf>
    <xf numFmtId="0" fontId="120" fillId="2" borderId="1" xfId="0" applyFont="1" applyFill="1" applyBorder="1" applyAlignment="1">
      <alignment horizontal="center" vertical="center" wrapText="1"/>
    </xf>
    <xf numFmtId="0" fontId="120" fillId="2" borderId="33" xfId="0" applyFont="1" applyFill="1" applyBorder="1" applyAlignment="1">
      <alignment horizontal="center" vertical="center" wrapText="1"/>
    </xf>
    <xf numFmtId="0" fontId="120" fillId="2" borderId="32" xfId="0" applyFont="1" applyFill="1" applyBorder="1" applyAlignment="1">
      <alignment horizontal="center" vertical="center" wrapText="1"/>
    </xf>
    <xf numFmtId="0" fontId="119" fillId="2" borderId="2" xfId="0" applyFont="1" applyFill="1" applyBorder="1" applyAlignment="1">
      <alignment vertical="center"/>
    </xf>
    <xf numFmtId="0" fontId="119" fillId="2" borderId="3" xfId="0" applyFont="1" applyFill="1" applyBorder="1" applyAlignment="1">
      <alignment vertical="center"/>
    </xf>
    <xf numFmtId="0" fontId="119" fillId="2" borderId="4" xfId="0" applyFont="1" applyFill="1" applyBorder="1" applyAlignment="1">
      <alignment vertical="center"/>
    </xf>
    <xf numFmtId="0" fontId="119" fillId="2" borderId="6" xfId="0" applyFont="1" applyFill="1" applyBorder="1" applyAlignment="1">
      <alignment vertical="center"/>
    </xf>
    <xf numFmtId="0" fontId="16" fillId="0" borderId="8" xfId="8" applyFont="1" applyBorder="1" applyAlignment="1">
      <alignment horizontal="justify" vertical="center" wrapText="1"/>
    </xf>
    <xf numFmtId="0" fontId="20" fillId="3" borderId="0" xfId="0" applyFont="1" applyFill="1" applyAlignment="1">
      <alignment horizontal="right" wrapText="1"/>
    </xf>
    <xf numFmtId="0" fontId="20" fillId="3" borderId="7" xfId="0" applyFont="1" applyFill="1" applyBorder="1" applyAlignment="1">
      <alignment horizontal="right" wrapText="1"/>
    </xf>
    <xf numFmtId="0" fontId="20" fillId="3" borderId="9" xfId="0" applyFont="1" applyFill="1" applyBorder="1" applyAlignment="1">
      <alignment horizontal="right" wrapText="1"/>
    </xf>
    <xf numFmtId="0" fontId="20" fillId="3" borderId="10" xfId="0" applyFont="1" applyFill="1" applyBorder="1" applyAlignment="1">
      <alignment horizontal="right" wrapText="1"/>
    </xf>
    <xf numFmtId="0" fontId="20" fillId="3" borderId="8" xfId="0" applyFont="1" applyFill="1" applyBorder="1" applyAlignment="1">
      <alignment horizontal="center" vertical="center" wrapText="1"/>
    </xf>
    <xf numFmtId="0" fontId="52" fillId="0" borderId="0" xfId="8" applyFont="1" applyAlignment="1"/>
    <xf numFmtId="0" fontId="53" fillId="3" borderId="14" xfId="8" applyFont="1" applyFill="1" applyBorder="1" applyAlignment="1">
      <alignment vertical="center" wrapText="1"/>
    </xf>
    <xf numFmtId="0" fontId="53" fillId="3" borderId="15" xfId="8" applyFont="1" applyFill="1" applyBorder="1" applyAlignment="1">
      <alignment vertical="center" wrapText="1"/>
    </xf>
    <xf numFmtId="43" fontId="49" fillId="3" borderId="44" xfId="3" applyFont="1" applyFill="1" applyBorder="1" applyAlignment="1">
      <alignment horizontal="center" vertical="center" wrapText="1"/>
    </xf>
    <xf numFmtId="0" fontId="44" fillId="3" borderId="14" xfId="8" applyFont="1" applyFill="1" applyBorder="1" applyAlignment="1">
      <alignment vertical="center" wrapText="1"/>
    </xf>
    <xf numFmtId="0" fontId="44" fillId="3" borderId="15" xfId="8" applyFont="1" applyFill="1" applyBorder="1" applyAlignment="1">
      <alignment vertical="center" wrapText="1"/>
    </xf>
    <xf numFmtId="0" fontId="49" fillId="3" borderId="14" xfId="8" applyFont="1" applyFill="1" applyBorder="1" applyAlignment="1">
      <alignment vertical="center" wrapText="1"/>
    </xf>
    <xf numFmtId="0" fontId="49" fillId="3" borderId="15" xfId="8" applyFont="1" applyFill="1" applyBorder="1" applyAlignment="1">
      <alignment vertical="center" wrapText="1"/>
    </xf>
    <xf numFmtId="0" fontId="49" fillId="3" borderId="1" xfId="8" applyFont="1" applyFill="1" applyBorder="1" applyAlignment="1">
      <alignment horizontal="center" vertical="center" wrapText="1"/>
    </xf>
    <xf numFmtId="0" fontId="49" fillId="3" borderId="33" xfId="8" applyFont="1" applyFill="1" applyBorder="1" applyAlignment="1">
      <alignment horizontal="center" vertical="center" wrapText="1"/>
    </xf>
    <xf numFmtId="0" fontId="49" fillId="3" borderId="32" xfId="8" applyFont="1" applyFill="1" applyBorder="1" applyAlignment="1">
      <alignment horizontal="center" vertical="center" wrapText="1"/>
    </xf>
    <xf numFmtId="0" fontId="49" fillId="3" borderId="2" xfId="8" applyFont="1" applyFill="1" applyBorder="1" applyAlignment="1">
      <alignment horizontal="center" vertical="center" wrapText="1"/>
    </xf>
    <xf numFmtId="0" fontId="49" fillId="3" borderId="0" xfId="8" applyFont="1" applyFill="1" applyAlignment="1">
      <alignment horizontal="center" vertical="center" wrapText="1"/>
    </xf>
    <xf numFmtId="0" fontId="49" fillId="3" borderId="3" xfId="8" applyFont="1" applyFill="1" applyBorder="1" applyAlignment="1">
      <alignment horizontal="center" vertical="center" wrapText="1"/>
    </xf>
    <xf numFmtId="0" fontId="54" fillId="3" borderId="5" xfId="8" applyFont="1" applyFill="1" applyBorder="1" applyAlignment="1"/>
    <xf numFmtId="0" fontId="54" fillId="3" borderId="6" xfId="8" applyFont="1" applyFill="1" applyBorder="1" applyAlignment="1"/>
    <xf numFmtId="0" fontId="49" fillId="3" borderId="2" xfId="8" applyFont="1" applyFill="1" applyBorder="1" applyAlignment="1">
      <alignment vertical="center"/>
    </xf>
    <xf numFmtId="0" fontId="49" fillId="3" borderId="0" xfId="8" applyFont="1" applyFill="1" applyAlignment="1">
      <alignment vertical="center"/>
    </xf>
    <xf numFmtId="0" fontId="49" fillId="3" borderId="17" xfId="8" applyFont="1" applyFill="1" applyBorder="1" applyAlignment="1">
      <alignment horizontal="center" vertical="center" wrapText="1"/>
    </xf>
    <xf numFmtId="0" fontId="49" fillId="3" borderId="20" xfId="8" applyFont="1" applyFill="1" applyBorder="1" applyAlignment="1">
      <alignment horizontal="center" vertical="center" wrapText="1"/>
    </xf>
    <xf numFmtId="0" fontId="49" fillId="3" borderId="1" xfId="8" applyFont="1" applyFill="1" applyBorder="1" applyAlignment="1">
      <alignment horizontal="center" vertical="center"/>
    </xf>
    <xf numFmtId="0" fontId="49" fillId="3" borderId="33" xfId="8" applyFont="1" applyFill="1" applyBorder="1" applyAlignment="1">
      <alignment horizontal="center" vertical="center"/>
    </xf>
    <xf numFmtId="0" fontId="49" fillId="3" borderId="32" xfId="8" applyFont="1" applyFill="1" applyBorder="1" applyAlignment="1">
      <alignment horizontal="center" vertical="center"/>
    </xf>
    <xf numFmtId="0" fontId="15" fillId="2" borderId="0" xfId="8" applyFont="1" applyFill="1" applyAlignment="1">
      <alignment vertical="center"/>
    </xf>
    <xf numFmtId="0" fontId="31" fillId="2" borderId="0" xfId="8" applyFont="1" applyFill="1" applyAlignment="1">
      <alignment vertical="center"/>
    </xf>
    <xf numFmtId="0" fontId="51" fillId="2" borderId="0" xfId="8" applyFont="1" applyFill="1" applyAlignment="1"/>
    <xf numFmtId="0" fontId="52" fillId="0" borderId="5" xfId="8" applyFont="1" applyBorder="1" applyAlignment="1"/>
    <xf numFmtId="0" fontId="52" fillId="0" borderId="3" xfId="8" applyFont="1" applyBorder="1" applyAlignment="1"/>
    <xf numFmtId="0" fontId="53" fillId="0" borderId="14" xfId="8" applyFont="1" applyBorder="1" applyAlignment="1">
      <alignment horizontal="center" vertical="center"/>
    </xf>
    <xf numFmtId="0" fontId="53" fillId="0" borderId="16" xfId="8" applyFont="1" applyBorder="1" applyAlignment="1">
      <alignment horizontal="center" vertical="center"/>
    </xf>
    <xf numFmtId="0" fontId="53" fillId="0" borderId="15" xfId="8" applyFont="1" applyBorder="1" applyAlignment="1">
      <alignment horizontal="center" vertical="center"/>
    </xf>
    <xf numFmtId="0" fontId="54" fillId="3" borderId="0" xfId="8" applyFont="1" applyFill="1" applyAlignment="1"/>
    <xf numFmtId="0" fontId="54" fillId="3" borderId="3" xfId="8" applyFont="1" applyFill="1" applyBorder="1" applyAlignment="1"/>
    <xf numFmtId="0" fontId="49" fillId="3" borderId="14" xfId="8" applyFont="1" applyFill="1" applyBorder="1" applyAlignment="1">
      <alignment horizontal="center" vertical="center" wrapText="1"/>
    </xf>
    <xf numFmtId="0" fontId="49" fillId="3" borderId="15" xfId="8" applyFont="1" applyFill="1" applyBorder="1" applyAlignment="1">
      <alignment horizontal="center" vertical="center" wrapText="1"/>
    </xf>
    <xf numFmtId="0" fontId="49" fillId="3" borderId="30" xfId="8" applyFont="1" applyFill="1" applyBorder="1" applyAlignment="1">
      <alignment horizontal="center" vertical="center" wrapText="1"/>
    </xf>
    <xf numFmtId="0" fontId="49" fillId="3" borderId="31" xfId="8" applyFont="1" applyFill="1" applyBorder="1" applyAlignment="1">
      <alignment horizontal="center" vertical="center" wrapText="1"/>
    </xf>
    <xf numFmtId="0" fontId="49" fillId="3" borderId="16" xfId="8" applyFont="1" applyFill="1" applyBorder="1" applyAlignment="1">
      <alignment horizontal="center" vertical="center" wrapText="1"/>
    </xf>
    <xf numFmtId="0" fontId="0" fillId="0" borderId="22" xfId="0" applyBorder="1" applyAlignment="1">
      <alignment horizontal="center" vertical="top"/>
    </xf>
    <xf numFmtId="49" fontId="15" fillId="2" borderId="0" xfId="8" applyNumberFormat="1" applyFont="1" applyFill="1" applyAlignment="1">
      <alignment horizontal="left" vertical="center"/>
    </xf>
    <xf numFmtId="0" fontId="13" fillId="3" borderId="24" xfId="8" applyFill="1" applyBorder="1" applyAlignment="1">
      <alignment horizontal="center"/>
    </xf>
    <xf numFmtId="0" fontId="13" fillId="3" borderId="8" xfId="8" applyFill="1" applyBorder="1" applyAlignment="1">
      <alignment horizontal="center" wrapText="1"/>
    </xf>
    <xf numFmtId="0" fontId="13" fillId="3" borderId="11" xfId="8" applyFill="1" applyBorder="1" applyAlignment="1">
      <alignment horizontal="center" wrapText="1"/>
    </xf>
    <xf numFmtId="0" fontId="13" fillId="3" borderId="8" xfId="8" applyFill="1" applyBorder="1" applyAlignment="1">
      <alignment horizontal="center" vertical="center" wrapText="1"/>
    </xf>
    <xf numFmtId="0" fontId="13" fillId="3" borderId="8" xfId="8" applyFill="1" applyBorder="1" applyAlignment="1">
      <alignment horizontal="center" vertical="center"/>
    </xf>
    <xf numFmtId="0" fontId="13" fillId="3" borderId="25" xfId="8" applyFill="1" applyBorder="1" applyAlignment="1">
      <alignment horizontal="center" vertical="center"/>
    </xf>
    <xf numFmtId="0" fontId="13" fillId="3" borderId="26" xfId="8" applyFill="1" applyBorder="1" applyAlignment="1">
      <alignment horizontal="center" vertical="center"/>
    </xf>
    <xf numFmtId="0" fontId="13" fillId="3" borderId="21" xfId="8" applyFill="1" applyBorder="1" applyAlignment="1">
      <alignment horizontal="center" vertical="center"/>
    </xf>
    <xf numFmtId="0" fontId="13" fillId="3" borderId="27" xfId="8" applyFill="1" applyBorder="1" applyAlignment="1">
      <alignment horizontal="center" vertical="center"/>
    </xf>
    <xf numFmtId="0" fontId="13" fillId="3" borderId="0" xfId="8" applyFill="1" applyAlignment="1">
      <alignment horizontal="center" vertical="center"/>
    </xf>
    <xf numFmtId="0" fontId="13" fillId="3" borderId="7" xfId="8" applyFill="1" applyBorder="1" applyAlignment="1">
      <alignment horizontal="center" vertical="center"/>
    </xf>
    <xf numFmtId="0" fontId="13" fillId="3" borderId="25" xfId="8" applyFill="1" applyBorder="1" applyAlignment="1">
      <alignment horizontal="center" vertical="center" wrapText="1"/>
    </xf>
    <xf numFmtId="0" fontId="13" fillId="3" borderId="25" xfId="8" applyFill="1" applyBorder="1" applyAlignment="1">
      <alignment horizontal="center" wrapText="1"/>
    </xf>
    <xf numFmtId="0" fontId="13" fillId="3" borderId="26" xfId="8" applyFill="1" applyBorder="1" applyAlignment="1">
      <alignment horizontal="center" wrapText="1"/>
    </xf>
    <xf numFmtId="0" fontId="13" fillId="3" borderId="21" xfId="8" applyFill="1" applyBorder="1" applyAlignment="1">
      <alignment horizontal="center" wrapText="1"/>
    </xf>
    <xf numFmtId="0" fontId="13" fillId="3" borderId="27" xfId="8" applyFill="1" applyBorder="1" applyAlignment="1">
      <alignment horizontal="center" wrapText="1"/>
    </xf>
    <xf numFmtId="0" fontId="13" fillId="3" borderId="0" xfId="8" applyFill="1" applyAlignment="1">
      <alignment horizontal="center" wrapText="1"/>
    </xf>
    <xf numFmtId="0" fontId="13" fillId="3" borderId="7" xfId="8" applyFill="1" applyBorder="1" applyAlignment="1">
      <alignment horizontal="center" wrapText="1"/>
    </xf>
    <xf numFmtId="0" fontId="13" fillId="3" borderId="13" xfId="8" applyFill="1" applyBorder="1" applyAlignment="1">
      <alignment horizontal="center" vertical="center" wrapText="1"/>
    </xf>
    <xf numFmtId="0" fontId="13" fillId="3" borderId="13" xfId="8" applyFill="1" applyBorder="1" applyAlignment="1">
      <alignment horizontal="center" vertical="center"/>
    </xf>
    <xf numFmtId="0" fontId="90" fillId="2" borderId="0" xfId="8" applyFont="1" applyFill="1" applyAlignment="1">
      <alignment horizontal="left" vertical="center"/>
    </xf>
    <xf numFmtId="0" fontId="21" fillId="3" borderId="22" xfId="8" applyFont="1" applyFill="1" applyBorder="1" applyAlignment="1">
      <alignment horizontal="center" vertical="center" wrapText="1"/>
    </xf>
    <xf numFmtId="0" fontId="21" fillId="3" borderId="24" xfId="8" applyFont="1" applyFill="1" applyBorder="1" applyAlignment="1">
      <alignment horizontal="center" vertical="center" wrapText="1"/>
    </xf>
    <xf numFmtId="0" fontId="56" fillId="0" borderId="28" xfId="8" applyFont="1" applyBorder="1" applyAlignment="1">
      <alignment horizontal="center" vertical="center" wrapText="1"/>
    </xf>
    <xf numFmtId="0" fontId="56" fillId="0" borderId="10" xfId="8" applyFont="1" applyBorder="1" applyAlignment="1">
      <alignment horizontal="center" vertical="center" wrapText="1"/>
    </xf>
    <xf numFmtId="0" fontId="15" fillId="2" borderId="0" xfId="8" applyFont="1" applyFill="1" applyAlignment="1">
      <alignment horizontal="left" wrapText="1"/>
    </xf>
    <xf numFmtId="0" fontId="82" fillId="0" borderId="11" xfId="0" applyFont="1" applyBorder="1" applyAlignment="1">
      <alignment horizontal="center"/>
    </xf>
    <xf numFmtId="0" fontId="82" fillId="0" borderId="13" xfId="0" applyFont="1" applyBorder="1" applyAlignment="1">
      <alignment horizontal="center"/>
    </xf>
    <xf numFmtId="0" fontId="82" fillId="0" borderId="11" xfId="0" applyFont="1" applyBorder="1" applyAlignment="1">
      <alignment horizontal="left" vertical="center" wrapText="1"/>
    </xf>
    <xf numFmtId="0" fontId="82" fillId="0" borderId="13" xfId="0" applyFont="1" applyBorder="1" applyAlignment="1">
      <alignment horizontal="left" vertical="center"/>
    </xf>
    <xf numFmtId="0" fontId="8" fillId="0" borderId="11" xfId="2" applyFont="1" applyBorder="1" applyAlignment="1">
      <alignment horizontal="left" vertical="center"/>
    </xf>
    <xf numFmtId="0" fontId="8" fillId="0" borderId="13" xfId="2" applyFont="1" applyBorder="1" applyAlignment="1">
      <alignment horizontal="left" vertical="center"/>
    </xf>
  </cellXfs>
  <cellStyles count="14">
    <cellStyle name="=C:\WINNT35\SYSTEM32\COMMAND.COM" xfId="6" xr:uid="{AA70DB9C-EBD1-4971-929E-78CB75BB0E69}"/>
    <cellStyle name="Comma" xfId="3" builtinId="3"/>
    <cellStyle name="Heading 2 2" xfId="5" xr:uid="{6D109F62-ADDC-41A4-AE6F-77E5D9754058}"/>
    <cellStyle name="Hyperlink" xfId="1" builtinId="8"/>
    <cellStyle name="Komma 2" xfId="13" xr:uid="{147A437A-EE41-407A-9F25-03EF884D8A16}"/>
    <cellStyle name="Link 2" xfId="11" xr:uid="{1048849B-F9A3-4A9A-8D7C-B035C019A8CA}"/>
    <cellStyle name="Normal" xfId="0" builtinId="0"/>
    <cellStyle name="Normal 2" xfId="8" xr:uid="{744B2A8C-CF6A-4F4C-8D86-FABC90BB6CB5}"/>
    <cellStyle name="Normal 2 2" xfId="2" xr:uid="{A041AE88-C4B0-4422-BDE0-2DEA7B0E5779}"/>
    <cellStyle name="Normal 2 3" xfId="10" xr:uid="{0EF040D5-C3F6-4605-A77F-C46F11C6CA63}"/>
    <cellStyle name="optionalExposure" xfId="7" xr:uid="{C88EC495-C72C-434F-B332-0D04BC959DCF}"/>
    <cellStyle name="Percent" xfId="4" builtinId="5"/>
    <cellStyle name="Procent 2" xfId="9" xr:uid="{4C806DD1-F8F2-4CFB-8CA3-50B7588576D8}"/>
    <cellStyle name="Standard 3" xfId="12" xr:uid="{95CE1099-3E4B-4158-B285-D0E3624103F3}"/>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EU OV1 JR'!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3" name="Billede 2">
          <a:extLst>
            <a:ext uri="{FF2B5EF4-FFF2-40B4-BE49-F238E27FC236}">
              <a16:creationId xmlns:a16="http://schemas.microsoft.com/office/drawing/2014/main" id="{2262AB74-9CE0-6F6F-F937-5DF0A2FBEA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393424"/>
          <a:ext cx="5667268" cy="8386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419543</xdr:colOff>
      <xdr:row>5</xdr:row>
      <xdr:rowOff>107446</xdr:rowOff>
    </xdr:to>
    <xdr:pic>
      <xdr:nvPicPr>
        <xdr:cNvPr id="3" name="Billede 2">
          <a:hlinkClick xmlns:r="http://schemas.openxmlformats.org/officeDocument/2006/relationships" r:id="rId1"/>
          <a:extLst>
            <a:ext uri="{FF2B5EF4-FFF2-40B4-BE49-F238E27FC236}">
              <a16:creationId xmlns:a16="http://schemas.microsoft.com/office/drawing/2014/main" id="{9D5BD140-AE7C-4329-B9A2-ECBC13512E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3857" y="190500"/>
          <a:ext cx="1031864" cy="10263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1031864</xdr:colOff>
      <xdr:row>4</xdr:row>
      <xdr:rowOff>387647</xdr:rowOff>
    </xdr:to>
    <xdr:pic>
      <xdr:nvPicPr>
        <xdr:cNvPr id="3" name="Billede 2">
          <a:hlinkClick xmlns:r="http://schemas.openxmlformats.org/officeDocument/2006/relationships" r:id="rId1"/>
          <a:extLst>
            <a:ext uri="{FF2B5EF4-FFF2-40B4-BE49-F238E27FC236}">
              <a16:creationId xmlns:a16="http://schemas.microsoft.com/office/drawing/2014/main" id="{D29ECA14-825C-4297-9C1C-8E6743D057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32088" y="190500"/>
          <a:ext cx="1031864" cy="1026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0</xdr:colOff>
      <xdr:row>1</xdr:row>
      <xdr:rowOff>0</xdr:rowOff>
    </xdr:from>
    <xdr:to>
      <xdr:col>21</xdr:col>
      <xdr:colOff>1031864</xdr:colOff>
      <xdr:row>6</xdr:row>
      <xdr:rowOff>2444</xdr:rowOff>
    </xdr:to>
    <xdr:pic>
      <xdr:nvPicPr>
        <xdr:cNvPr id="3" name="Billede 2">
          <a:hlinkClick xmlns:r="http://schemas.openxmlformats.org/officeDocument/2006/relationships" r:id="rId1"/>
          <a:extLst>
            <a:ext uri="{FF2B5EF4-FFF2-40B4-BE49-F238E27FC236}">
              <a16:creationId xmlns:a16="http://schemas.microsoft.com/office/drawing/2014/main" id="{A9941C97-D0B7-490B-8A2C-F953CACF06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9969" y="190500"/>
          <a:ext cx="1031864" cy="10263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16</xdr:col>
      <xdr:colOff>1031864</xdr:colOff>
      <xdr:row>4</xdr:row>
      <xdr:rowOff>388207</xdr:rowOff>
    </xdr:to>
    <xdr:pic>
      <xdr:nvPicPr>
        <xdr:cNvPr id="3" name="Billede 2">
          <a:hlinkClick xmlns:r="http://schemas.openxmlformats.org/officeDocument/2006/relationships" r:id="rId1"/>
          <a:extLst>
            <a:ext uri="{FF2B5EF4-FFF2-40B4-BE49-F238E27FC236}">
              <a16:creationId xmlns:a16="http://schemas.microsoft.com/office/drawing/2014/main" id="{9A285DF2-3441-432A-B900-6A2CAF2060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0500" y="190500"/>
          <a:ext cx="1031864" cy="10263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428614</xdr:colOff>
      <xdr:row>4</xdr:row>
      <xdr:rowOff>10382</xdr:rowOff>
    </xdr:to>
    <xdr:pic>
      <xdr:nvPicPr>
        <xdr:cNvPr id="3" name="Billede 2">
          <a:hlinkClick xmlns:r="http://schemas.openxmlformats.org/officeDocument/2006/relationships" r:id="rId1"/>
          <a:extLst>
            <a:ext uri="{FF2B5EF4-FFF2-40B4-BE49-F238E27FC236}">
              <a16:creationId xmlns:a16="http://schemas.microsoft.com/office/drawing/2014/main" id="{38D81D64-BC9B-4610-94EE-7746AB0A4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0625" y="190500"/>
          <a:ext cx="1031864" cy="10263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22214</xdr:colOff>
      <xdr:row>5</xdr:row>
      <xdr:rowOff>102457</xdr:rowOff>
    </xdr:to>
    <xdr:pic>
      <xdr:nvPicPr>
        <xdr:cNvPr id="3" name="Billede 2">
          <a:hlinkClick xmlns:r="http://schemas.openxmlformats.org/officeDocument/2006/relationships" r:id="rId1"/>
          <a:extLst>
            <a:ext uri="{FF2B5EF4-FFF2-40B4-BE49-F238E27FC236}">
              <a16:creationId xmlns:a16="http://schemas.microsoft.com/office/drawing/2014/main" id="{5DFCF32B-CED2-4F13-83F3-FCB38D7670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82100" y="190500"/>
          <a:ext cx="1031864" cy="10263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19</xdr:col>
      <xdr:colOff>418030</xdr:colOff>
      <xdr:row>4</xdr:row>
      <xdr:rowOff>380799</xdr:rowOff>
    </xdr:to>
    <xdr:pic>
      <xdr:nvPicPr>
        <xdr:cNvPr id="3" name="Billede 2">
          <a:hlinkClick xmlns:r="http://schemas.openxmlformats.org/officeDocument/2006/relationships" r:id="rId1"/>
          <a:extLst>
            <a:ext uri="{FF2B5EF4-FFF2-40B4-BE49-F238E27FC236}">
              <a16:creationId xmlns:a16="http://schemas.microsoft.com/office/drawing/2014/main" id="{26B0060F-8599-47BB-9A84-3AC3B0BE91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507333" y="190500"/>
          <a:ext cx="1031864" cy="10263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1031864</xdr:colOff>
      <xdr:row>6</xdr:row>
      <xdr:rowOff>7207</xdr:rowOff>
    </xdr:to>
    <xdr:pic>
      <xdr:nvPicPr>
        <xdr:cNvPr id="3" name="Billede 2">
          <a:hlinkClick xmlns:r="http://schemas.openxmlformats.org/officeDocument/2006/relationships" r:id="rId1"/>
          <a:extLst>
            <a:ext uri="{FF2B5EF4-FFF2-40B4-BE49-F238E27FC236}">
              <a16:creationId xmlns:a16="http://schemas.microsoft.com/office/drawing/2014/main" id="{C3E8F530-BD11-4457-9AB0-45EF127D00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8175" y="190500"/>
          <a:ext cx="1031864" cy="10263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427820</xdr:colOff>
      <xdr:row>4</xdr:row>
      <xdr:rowOff>383444</xdr:rowOff>
    </xdr:to>
    <xdr:pic>
      <xdr:nvPicPr>
        <xdr:cNvPr id="3" name="Billede 2">
          <a:hlinkClick xmlns:r="http://schemas.openxmlformats.org/officeDocument/2006/relationships" r:id="rId1"/>
          <a:extLst>
            <a:ext uri="{FF2B5EF4-FFF2-40B4-BE49-F238E27FC236}">
              <a16:creationId xmlns:a16="http://schemas.microsoft.com/office/drawing/2014/main" id="{36ACDF1D-B52A-453E-AF64-4A5EC13F7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40375" y="190500"/>
          <a:ext cx="1031864" cy="102638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422264</xdr:colOff>
      <xdr:row>5</xdr:row>
      <xdr:rowOff>188182</xdr:rowOff>
    </xdr:to>
    <xdr:pic>
      <xdr:nvPicPr>
        <xdr:cNvPr id="3" name="Billede 2">
          <a:hlinkClick xmlns:r="http://schemas.openxmlformats.org/officeDocument/2006/relationships" r:id="rId1"/>
          <a:extLst>
            <a:ext uri="{FF2B5EF4-FFF2-40B4-BE49-F238E27FC236}">
              <a16:creationId xmlns:a16="http://schemas.microsoft.com/office/drawing/2014/main" id="{1A594FE4-0675-4E34-BFF3-BC9FF18B93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39250" y="190500"/>
          <a:ext cx="1031864" cy="1026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419541</xdr:colOff>
      <xdr:row>4</xdr:row>
      <xdr:rowOff>380043</xdr:rowOff>
    </xdr:to>
    <xdr:pic>
      <xdr:nvPicPr>
        <xdr:cNvPr id="3" name="Billede 2">
          <a:hlinkClick xmlns:r="http://schemas.openxmlformats.org/officeDocument/2006/relationships" r:id="rId1"/>
          <a:extLst>
            <a:ext uri="{FF2B5EF4-FFF2-40B4-BE49-F238E27FC236}">
              <a16:creationId xmlns:a16="http://schemas.microsoft.com/office/drawing/2014/main" id="{BAD5E1CC-78EB-4D0E-8AEA-05F0CA5DD4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8482" y="192768"/>
          <a:ext cx="1031864" cy="10263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427819</xdr:colOff>
      <xdr:row>5</xdr:row>
      <xdr:rowOff>124682</xdr:rowOff>
    </xdr:to>
    <xdr:pic>
      <xdr:nvPicPr>
        <xdr:cNvPr id="3" name="Billede 2">
          <a:hlinkClick xmlns:r="http://schemas.openxmlformats.org/officeDocument/2006/relationships" r:id="rId1"/>
          <a:extLst>
            <a:ext uri="{FF2B5EF4-FFF2-40B4-BE49-F238E27FC236}">
              <a16:creationId xmlns:a16="http://schemas.microsoft.com/office/drawing/2014/main" id="{29303934-89B0-401A-B73E-95BF747381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98625" y="190500"/>
          <a:ext cx="1031864" cy="10263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422264</xdr:colOff>
      <xdr:row>5</xdr:row>
      <xdr:rowOff>48482</xdr:rowOff>
    </xdr:to>
    <xdr:pic>
      <xdr:nvPicPr>
        <xdr:cNvPr id="3" name="Billede 2">
          <a:hlinkClick xmlns:r="http://schemas.openxmlformats.org/officeDocument/2006/relationships" r:id="rId1"/>
          <a:extLst>
            <a:ext uri="{FF2B5EF4-FFF2-40B4-BE49-F238E27FC236}">
              <a16:creationId xmlns:a16="http://schemas.microsoft.com/office/drawing/2014/main" id="{50D5F1C1-3B5B-4BC6-9DF2-FDBE249914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735425" y="190500"/>
          <a:ext cx="1031864" cy="10263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422264</xdr:colOff>
      <xdr:row>5</xdr:row>
      <xdr:rowOff>188182</xdr:rowOff>
    </xdr:to>
    <xdr:pic>
      <xdr:nvPicPr>
        <xdr:cNvPr id="3" name="Billede 2">
          <a:hlinkClick xmlns:r="http://schemas.openxmlformats.org/officeDocument/2006/relationships" r:id="rId1"/>
          <a:extLst>
            <a:ext uri="{FF2B5EF4-FFF2-40B4-BE49-F238E27FC236}">
              <a16:creationId xmlns:a16="http://schemas.microsoft.com/office/drawing/2014/main" id="{E9B80A42-6DD6-4F33-9539-F6DF78CF7F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35025" y="190500"/>
          <a:ext cx="1031864" cy="102638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422264</xdr:colOff>
      <xdr:row>5</xdr:row>
      <xdr:rowOff>131032</xdr:rowOff>
    </xdr:to>
    <xdr:pic>
      <xdr:nvPicPr>
        <xdr:cNvPr id="3" name="Billede 2">
          <a:hlinkClick xmlns:r="http://schemas.openxmlformats.org/officeDocument/2006/relationships" r:id="rId1"/>
          <a:extLst>
            <a:ext uri="{FF2B5EF4-FFF2-40B4-BE49-F238E27FC236}">
              <a16:creationId xmlns:a16="http://schemas.microsoft.com/office/drawing/2014/main" id="{D40C3A95-6450-40F9-BBA5-3AB640C19C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190500"/>
          <a:ext cx="1031864" cy="102638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422264</xdr:colOff>
      <xdr:row>5</xdr:row>
      <xdr:rowOff>73882</xdr:rowOff>
    </xdr:to>
    <xdr:pic>
      <xdr:nvPicPr>
        <xdr:cNvPr id="3" name="Billede 2">
          <a:hlinkClick xmlns:r="http://schemas.openxmlformats.org/officeDocument/2006/relationships" r:id="rId1"/>
          <a:extLst>
            <a:ext uri="{FF2B5EF4-FFF2-40B4-BE49-F238E27FC236}">
              <a16:creationId xmlns:a16="http://schemas.microsoft.com/office/drawing/2014/main" id="{26797DF8-57A2-40A2-8A0F-98A0D4F5A0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25150" y="190500"/>
          <a:ext cx="1031864" cy="102638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269864</xdr:colOff>
      <xdr:row>4</xdr:row>
      <xdr:rowOff>321532</xdr:rowOff>
    </xdr:to>
    <xdr:pic>
      <xdr:nvPicPr>
        <xdr:cNvPr id="3" name="Billede 2">
          <a:hlinkClick xmlns:r="http://schemas.openxmlformats.org/officeDocument/2006/relationships" r:id="rId1"/>
          <a:extLst>
            <a:ext uri="{FF2B5EF4-FFF2-40B4-BE49-F238E27FC236}">
              <a16:creationId xmlns:a16="http://schemas.microsoft.com/office/drawing/2014/main" id="{27ECA749-7038-489B-8BD0-33B5A87DAE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01100" y="190500"/>
          <a:ext cx="1031864" cy="102638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1866900</xdr:colOff>
      <xdr:row>29</xdr:row>
      <xdr:rowOff>152400</xdr:rowOff>
    </xdr:from>
    <xdr:to>
      <xdr:col>13</xdr:col>
      <xdr:colOff>277675</xdr:colOff>
      <xdr:row>40</xdr:row>
      <xdr:rowOff>57150</xdr:rowOff>
    </xdr:to>
    <xdr:sp macro="" textlink="">
      <xdr:nvSpPr>
        <xdr:cNvPr id="2" name="AutoShape 1">
          <a:extLst>
            <a:ext uri="{FF2B5EF4-FFF2-40B4-BE49-F238E27FC236}">
              <a16:creationId xmlns:a16="http://schemas.microsoft.com/office/drawing/2014/main" id="{E14FA2B4-BF84-449F-A633-DEAB8CED9A0D}"/>
            </a:ext>
          </a:extLst>
        </xdr:cNvPr>
        <xdr:cNvSpPr>
          <a:spLocks noChangeAspect="1" noChangeArrowheads="1"/>
        </xdr:cNvSpPr>
      </xdr:nvSpPr>
      <xdr:spPr bwMode="auto">
        <a:xfrm>
          <a:off x="3648075" y="6496050"/>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xdr:row>
      <xdr:rowOff>0</xdr:rowOff>
    </xdr:from>
    <xdr:to>
      <xdr:col>19</xdr:col>
      <xdr:colOff>430995</xdr:colOff>
      <xdr:row>5</xdr:row>
      <xdr:rowOff>145319</xdr:rowOff>
    </xdr:to>
    <xdr:pic>
      <xdr:nvPicPr>
        <xdr:cNvPr id="4" name="Billede 3">
          <a:hlinkClick xmlns:r="http://schemas.openxmlformats.org/officeDocument/2006/relationships" r:id="rId1"/>
          <a:extLst>
            <a:ext uri="{FF2B5EF4-FFF2-40B4-BE49-F238E27FC236}">
              <a16:creationId xmlns:a16="http://schemas.microsoft.com/office/drawing/2014/main" id="{3BD5ADB2-1697-4169-A260-84065C3ED1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64250" y="190500"/>
          <a:ext cx="1031864" cy="102638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1031864</xdr:colOff>
      <xdr:row>6</xdr:row>
      <xdr:rowOff>7207</xdr:rowOff>
    </xdr:to>
    <xdr:pic>
      <xdr:nvPicPr>
        <xdr:cNvPr id="3" name="Billede 2">
          <a:hlinkClick xmlns:r="http://schemas.openxmlformats.org/officeDocument/2006/relationships" r:id="rId1"/>
          <a:extLst>
            <a:ext uri="{FF2B5EF4-FFF2-40B4-BE49-F238E27FC236}">
              <a16:creationId xmlns:a16="http://schemas.microsoft.com/office/drawing/2014/main" id="{6C49FA11-B597-4ABC-8EBB-160F18B07D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190500"/>
          <a:ext cx="1031864" cy="102638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20</xdr:col>
      <xdr:colOff>419541</xdr:colOff>
      <xdr:row>6</xdr:row>
      <xdr:rowOff>5846</xdr:rowOff>
    </xdr:to>
    <xdr:pic>
      <xdr:nvPicPr>
        <xdr:cNvPr id="3" name="Billede 2">
          <a:hlinkClick xmlns:r="http://schemas.openxmlformats.org/officeDocument/2006/relationships" r:id="rId1"/>
          <a:extLst>
            <a:ext uri="{FF2B5EF4-FFF2-40B4-BE49-F238E27FC236}">
              <a16:creationId xmlns:a16="http://schemas.microsoft.com/office/drawing/2014/main" id="{C302A6E2-F132-47CC-AC25-44E1A69CF8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81643" y="190500"/>
          <a:ext cx="1031864" cy="10263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23</xdr:col>
      <xdr:colOff>422265</xdr:colOff>
      <xdr:row>5</xdr:row>
      <xdr:rowOff>188182</xdr:rowOff>
    </xdr:to>
    <xdr:pic>
      <xdr:nvPicPr>
        <xdr:cNvPr id="3" name="Billede 2">
          <a:hlinkClick xmlns:r="http://schemas.openxmlformats.org/officeDocument/2006/relationships" r:id="rId1"/>
          <a:extLst>
            <a:ext uri="{FF2B5EF4-FFF2-40B4-BE49-F238E27FC236}">
              <a16:creationId xmlns:a16="http://schemas.microsoft.com/office/drawing/2014/main" id="{B42AA980-0B8B-4A1C-AAFE-5ACD4BE446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86450" y="190500"/>
          <a:ext cx="1031864" cy="10263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121013</xdr:colOff>
      <xdr:row>5</xdr:row>
      <xdr:rowOff>160354</xdr:rowOff>
    </xdr:to>
    <xdr:pic>
      <xdr:nvPicPr>
        <xdr:cNvPr id="2" name="Billede 1">
          <a:hlinkClick xmlns:r="http://schemas.openxmlformats.org/officeDocument/2006/relationships" r:id="rId1"/>
          <a:extLst>
            <a:ext uri="{FF2B5EF4-FFF2-40B4-BE49-F238E27FC236}">
              <a16:creationId xmlns:a16="http://schemas.microsoft.com/office/drawing/2014/main" id="{4A09F3C3-A4EB-47D7-BA86-E5596E08D4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190500"/>
          <a:ext cx="1025888" cy="101760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419544</xdr:colOff>
      <xdr:row>4</xdr:row>
      <xdr:rowOff>167895</xdr:rowOff>
    </xdr:to>
    <xdr:pic>
      <xdr:nvPicPr>
        <xdr:cNvPr id="3" name="Billede 2">
          <a:hlinkClick xmlns:r="http://schemas.openxmlformats.org/officeDocument/2006/relationships" r:id="rId1"/>
          <a:extLst>
            <a:ext uri="{FF2B5EF4-FFF2-40B4-BE49-F238E27FC236}">
              <a16:creationId xmlns:a16="http://schemas.microsoft.com/office/drawing/2014/main" id="{226E6A80-8663-41C7-B2BC-DDB142D73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74679" y="190500"/>
          <a:ext cx="1031864" cy="102638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380989</xdr:colOff>
      <xdr:row>6</xdr:row>
      <xdr:rowOff>10382</xdr:rowOff>
    </xdr:to>
    <xdr:pic>
      <xdr:nvPicPr>
        <xdr:cNvPr id="3" name="Billede 2">
          <a:hlinkClick xmlns:r="http://schemas.openxmlformats.org/officeDocument/2006/relationships" r:id="rId1"/>
          <a:extLst>
            <a:ext uri="{FF2B5EF4-FFF2-40B4-BE49-F238E27FC236}">
              <a16:creationId xmlns:a16="http://schemas.microsoft.com/office/drawing/2014/main" id="{4E2DBD9E-22A0-4F49-86D4-41BD308617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190500"/>
          <a:ext cx="1031864" cy="102638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420677</xdr:colOff>
      <xdr:row>3</xdr:row>
      <xdr:rowOff>248507</xdr:rowOff>
    </xdr:to>
    <xdr:pic>
      <xdr:nvPicPr>
        <xdr:cNvPr id="3" name="Billede 2">
          <a:hlinkClick xmlns:r="http://schemas.openxmlformats.org/officeDocument/2006/relationships" r:id="rId1"/>
          <a:extLst>
            <a:ext uri="{FF2B5EF4-FFF2-40B4-BE49-F238E27FC236}">
              <a16:creationId xmlns:a16="http://schemas.microsoft.com/office/drawing/2014/main" id="{04DF3D43-C359-403C-B9BE-1BCE7C3D06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9813" y="190500"/>
          <a:ext cx="1031864" cy="102638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346064</xdr:colOff>
      <xdr:row>4</xdr:row>
      <xdr:rowOff>159607</xdr:rowOff>
    </xdr:to>
    <xdr:pic>
      <xdr:nvPicPr>
        <xdr:cNvPr id="3" name="Billede 2">
          <a:hlinkClick xmlns:r="http://schemas.openxmlformats.org/officeDocument/2006/relationships" r:id="rId1"/>
          <a:extLst>
            <a:ext uri="{FF2B5EF4-FFF2-40B4-BE49-F238E27FC236}">
              <a16:creationId xmlns:a16="http://schemas.microsoft.com/office/drawing/2014/main" id="{F03499FA-608C-4B66-A74C-3B52B65F7B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4800" y="190500"/>
          <a:ext cx="1031864" cy="102638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354682</xdr:colOff>
      <xdr:row>5</xdr:row>
      <xdr:rowOff>169132</xdr:rowOff>
    </xdr:to>
    <xdr:pic>
      <xdr:nvPicPr>
        <xdr:cNvPr id="3" name="Billede 2">
          <a:hlinkClick xmlns:r="http://schemas.openxmlformats.org/officeDocument/2006/relationships" r:id="rId1"/>
          <a:extLst>
            <a:ext uri="{FF2B5EF4-FFF2-40B4-BE49-F238E27FC236}">
              <a16:creationId xmlns:a16="http://schemas.microsoft.com/office/drawing/2014/main" id="{5D7CA019-5E6D-47BE-8BDA-CF311C887F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41036" y="190500"/>
          <a:ext cx="1031864" cy="102638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28</xdr:col>
      <xdr:colOff>555625</xdr:colOff>
      <xdr:row>3</xdr:row>
      <xdr:rowOff>142875</xdr:rowOff>
    </xdr:from>
    <xdr:to>
      <xdr:col>30</xdr:col>
      <xdr:colOff>384164</xdr:colOff>
      <xdr:row>6</xdr:row>
      <xdr:rowOff>553307</xdr:rowOff>
    </xdr:to>
    <xdr:pic>
      <xdr:nvPicPr>
        <xdr:cNvPr id="2" name="Billede 1">
          <a:hlinkClick xmlns:r="http://schemas.openxmlformats.org/officeDocument/2006/relationships" r:id="rId1"/>
          <a:extLst>
            <a:ext uri="{FF2B5EF4-FFF2-40B4-BE49-F238E27FC236}">
              <a16:creationId xmlns:a16="http://schemas.microsoft.com/office/drawing/2014/main" id="{5A2E9B96-C79D-453F-B5BA-A833B8108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36500" y="793750"/>
          <a:ext cx="1035039" cy="9819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4" name="Billede 3">
          <a:hlinkClick xmlns:r="http://schemas.openxmlformats.org/officeDocument/2006/relationships" r:id="rId1"/>
          <a:extLst>
            <a:ext uri="{FF2B5EF4-FFF2-40B4-BE49-F238E27FC236}">
              <a16:creationId xmlns:a16="http://schemas.microsoft.com/office/drawing/2014/main" id="{75C044C6-01C7-4F02-BA29-03FF6E629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419542</xdr:colOff>
      <xdr:row>4</xdr:row>
      <xdr:rowOff>380043</xdr:rowOff>
    </xdr:to>
    <xdr:pic>
      <xdr:nvPicPr>
        <xdr:cNvPr id="3" name="Billede 2">
          <a:hlinkClick xmlns:r="http://schemas.openxmlformats.org/officeDocument/2006/relationships" r:id="rId1"/>
          <a:extLst>
            <a:ext uri="{FF2B5EF4-FFF2-40B4-BE49-F238E27FC236}">
              <a16:creationId xmlns:a16="http://schemas.microsoft.com/office/drawing/2014/main" id="{18B01DD4-4DEB-485E-A204-50269AF1F1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8482" y="192768"/>
          <a:ext cx="1031864" cy="102638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8</xdr:col>
      <xdr:colOff>354682</xdr:colOff>
      <xdr:row>3</xdr:row>
      <xdr:rowOff>381991</xdr:rowOff>
    </xdr:to>
    <xdr:pic>
      <xdr:nvPicPr>
        <xdr:cNvPr id="2" name="Billede 1">
          <a:hlinkClick xmlns:r="http://schemas.openxmlformats.org/officeDocument/2006/relationships" r:id="rId1"/>
          <a:extLst>
            <a:ext uri="{FF2B5EF4-FFF2-40B4-BE49-F238E27FC236}">
              <a16:creationId xmlns:a16="http://schemas.microsoft.com/office/drawing/2014/main" id="{8AF8CE1F-E406-4EA2-BA47-A5827DD6F3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7679" y="190500"/>
          <a:ext cx="1031864" cy="102638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18</xdr:col>
      <xdr:colOff>419542</xdr:colOff>
      <xdr:row>5</xdr:row>
      <xdr:rowOff>155525</xdr:rowOff>
    </xdr:to>
    <xdr:pic>
      <xdr:nvPicPr>
        <xdr:cNvPr id="3" name="Billede 2">
          <a:hlinkClick xmlns:r="http://schemas.openxmlformats.org/officeDocument/2006/relationships" r:id="rId1"/>
          <a:extLst>
            <a:ext uri="{FF2B5EF4-FFF2-40B4-BE49-F238E27FC236}">
              <a16:creationId xmlns:a16="http://schemas.microsoft.com/office/drawing/2014/main" id="{FA4F2218-330A-42C7-90ED-FA3124C1DF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85821" y="190500"/>
          <a:ext cx="1031864" cy="10263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8</xdr:col>
      <xdr:colOff>422264</xdr:colOff>
      <xdr:row>4</xdr:row>
      <xdr:rowOff>364168</xdr:rowOff>
    </xdr:to>
    <xdr:pic>
      <xdr:nvPicPr>
        <xdr:cNvPr id="3" name="Billede 2">
          <a:hlinkClick xmlns:r="http://schemas.openxmlformats.org/officeDocument/2006/relationships" r:id="rId1"/>
          <a:extLst>
            <a:ext uri="{FF2B5EF4-FFF2-40B4-BE49-F238E27FC236}">
              <a16:creationId xmlns:a16="http://schemas.microsoft.com/office/drawing/2014/main" id="{9754961C-2912-4769-BC17-23D816A794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0150" y="190500"/>
          <a:ext cx="1031864" cy="102638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15</xdr:col>
      <xdr:colOff>517070</xdr:colOff>
      <xdr:row>1</xdr:row>
      <xdr:rowOff>51253</xdr:rowOff>
    </xdr:from>
    <xdr:to>
      <xdr:col>17</xdr:col>
      <xdr:colOff>324292</xdr:colOff>
      <xdr:row>6</xdr:row>
      <xdr:rowOff>107446</xdr:rowOff>
    </xdr:to>
    <xdr:pic>
      <xdr:nvPicPr>
        <xdr:cNvPr id="3" name="Billede 2">
          <a:hlinkClick xmlns:r="http://schemas.openxmlformats.org/officeDocument/2006/relationships" r:id="rId1"/>
          <a:extLst>
            <a:ext uri="{FF2B5EF4-FFF2-40B4-BE49-F238E27FC236}">
              <a16:creationId xmlns:a16="http://schemas.microsoft.com/office/drawing/2014/main" id="{8D759801-6FF9-40ED-83A6-D6F6B86D1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81856" y="228146"/>
          <a:ext cx="1031864" cy="10159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19</xdr:col>
      <xdr:colOff>1018311</xdr:colOff>
      <xdr:row>4</xdr:row>
      <xdr:rowOff>208753</xdr:rowOff>
    </xdr:to>
    <xdr:pic>
      <xdr:nvPicPr>
        <xdr:cNvPr id="2" name="Billede 1">
          <a:hlinkClick xmlns:r="http://schemas.openxmlformats.org/officeDocument/2006/relationships" r:id="rId1"/>
          <a:extLst>
            <a:ext uri="{FF2B5EF4-FFF2-40B4-BE49-F238E27FC236}">
              <a16:creationId xmlns:a16="http://schemas.microsoft.com/office/drawing/2014/main" id="{26E89BF9-69A1-4D2A-A9DD-5CB593287D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69100" y="180975"/>
          <a:ext cx="1024661" cy="101837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143152</xdr:colOff>
      <xdr:row>5</xdr:row>
      <xdr:rowOff>151814</xdr:rowOff>
    </xdr:to>
    <xdr:pic>
      <xdr:nvPicPr>
        <xdr:cNvPr id="3" name="Billede 2">
          <a:hlinkClick xmlns:r="http://schemas.openxmlformats.org/officeDocument/2006/relationships" r:id="rId1"/>
          <a:extLst>
            <a:ext uri="{FF2B5EF4-FFF2-40B4-BE49-F238E27FC236}">
              <a16:creationId xmlns:a16="http://schemas.microsoft.com/office/drawing/2014/main" id="{4BB0E89C-056A-4377-B101-86A6B501E0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44841" y="190500"/>
          <a:ext cx="1031864" cy="102638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1031864</xdr:colOff>
      <xdr:row>5</xdr:row>
      <xdr:rowOff>162782</xdr:rowOff>
    </xdr:to>
    <xdr:pic>
      <xdr:nvPicPr>
        <xdr:cNvPr id="3" name="Billede 2">
          <a:hlinkClick xmlns:r="http://schemas.openxmlformats.org/officeDocument/2006/relationships" r:id="rId1"/>
          <a:extLst>
            <a:ext uri="{FF2B5EF4-FFF2-40B4-BE49-F238E27FC236}">
              <a16:creationId xmlns:a16="http://schemas.microsoft.com/office/drawing/2014/main" id="{BAA8E2F0-A8D8-41A0-A608-9CF5DB3667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190500"/>
          <a:ext cx="1031864" cy="102638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419542</xdr:colOff>
      <xdr:row>5</xdr:row>
      <xdr:rowOff>104271</xdr:rowOff>
    </xdr:to>
    <xdr:pic>
      <xdr:nvPicPr>
        <xdr:cNvPr id="3" name="Billede 2">
          <a:hlinkClick xmlns:r="http://schemas.openxmlformats.org/officeDocument/2006/relationships" r:id="rId1"/>
          <a:extLst>
            <a:ext uri="{FF2B5EF4-FFF2-40B4-BE49-F238E27FC236}">
              <a16:creationId xmlns:a16="http://schemas.microsoft.com/office/drawing/2014/main" id="{CA57ADEC-EE10-4BF4-9698-896C9E0F80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3857" y="190500"/>
          <a:ext cx="1031864" cy="102638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1031864</xdr:colOff>
      <xdr:row>4</xdr:row>
      <xdr:rowOff>390822</xdr:rowOff>
    </xdr:to>
    <xdr:pic>
      <xdr:nvPicPr>
        <xdr:cNvPr id="3" name="Billede 2">
          <a:hlinkClick xmlns:r="http://schemas.openxmlformats.org/officeDocument/2006/relationships" r:id="rId1"/>
          <a:extLst>
            <a:ext uri="{FF2B5EF4-FFF2-40B4-BE49-F238E27FC236}">
              <a16:creationId xmlns:a16="http://schemas.microsoft.com/office/drawing/2014/main" id="{4DFEC0DD-DBC9-4310-BC19-1698B41C09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32088" y="190500"/>
          <a:ext cx="1031864" cy="102638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21</xdr:col>
      <xdr:colOff>0</xdr:colOff>
      <xdr:row>1</xdr:row>
      <xdr:rowOff>0</xdr:rowOff>
    </xdr:from>
    <xdr:to>
      <xdr:col>21</xdr:col>
      <xdr:colOff>1031864</xdr:colOff>
      <xdr:row>6</xdr:row>
      <xdr:rowOff>2444</xdr:rowOff>
    </xdr:to>
    <xdr:pic>
      <xdr:nvPicPr>
        <xdr:cNvPr id="3" name="Billede 2">
          <a:hlinkClick xmlns:r="http://schemas.openxmlformats.org/officeDocument/2006/relationships" r:id="rId1"/>
          <a:extLst>
            <a:ext uri="{FF2B5EF4-FFF2-40B4-BE49-F238E27FC236}">
              <a16:creationId xmlns:a16="http://schemas.microsoft.com/office/drawing/2014/main" id="{09B36A7F-188B-4D65-869E-AD1680A07D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9969" y="190500"/>
          <a:ext cx="1031864" cy="102638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219064</xdr:colOff>
      <xdr:row>4</xdr:row>
      <xdr:rowOff>388207</xdr:rowOff>
    </xdr:to>
    <xdr:pic>
      <xdr:nvPicPr>
        <xdr:cNvPr id="3" name="Billede 2">
          <a:hlinkClick xmlns:r="http://schemas.openxmlformats.org/officeDocument/2006/relationships" r:id="rId1"/>
          <a:extLst>
            <a:ext uri="{FF2B5EF4-FFF2-40B4-BE49-F238E27FC236}">
              <a16:creationId xmlns:a16="http://schemas.microsoft.com/office/drawing/2014/main" id="{8D773A63-AFAD-48E0-B54E-6858B545E4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0500" y="190500"/>
          <a:ext cx="1031864" cy="102638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431789</xdr:colOff>
      <xdr:row>4</xdr:row>
      <xdr:rowOff>7207</xdr:rowOff>
    </xdr:to>
    <xdr:pic>
      <xdr:nvPicPr>
        <xdr:cNvPr id="3" name="Billede 2">
          <a:hlinkClick xmlns:r="http://schemas.openxmlformats.org/officeDocument/2006/relationships" r:id="rId1"/>
          <a:extLst>
            <a:ext uri="{FF2B5EF4-FFF2-40B4-BE49-F238E27FC236}">
              <a16:creationId xmlns:a16="http://schemas.microsoft.com/office/drawing/2014/main" id="{837BB1CF-B22D-4B01-AAD1-42CE28ABBC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0625" y="190500"/>
          <a:ext cx="1031864" cy="102638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422264</xdr:colOff>
      <xdr:row>5</xdr:row>
      <xdr:rowOff>102457</xdr:rowOff>
    </xdr:to>
    <xdr:pic>
      <xdr:nvPicPr>
        <xdr:cNvPr id="3" name="Billede 2">
          <a:hlinkClick xmlns:r="http://schemas.openxmlformats.org/officeDocument/2006/relationships" r:id="rId1"/>
          <a:extLst>
            <a:ext uri="{FF2B5EF4-FFF2-40B4-BE49-F238E27FC236}">
              <a16:creationId xmlns:a16="http://schemas.microsoft.com/office/drawing/2014/main" id="{37C88ED5-46F5-4F11-8D98-B47465AA8E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82100" y="190500"/>
          <a:ext cx="1031864" cy="10263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34471</xdr:colOff>
      <xdr:row>1</xdr:row>
      <xdr:rowOff>16783</xdr:rowOff>
    </xdr:from>
    <xdr:to>
      <xdr:col>13</xdr:col>
      <xdr:colOff>457189</xdr:colOff>
      <xdr:row>4</xdr:row>
      <xdr:rowOff>250776</xdr:rowOff>
    </xdr:to>
    <xdr:pic>
      <xdr:nvPicPr>
        <xdr:cNvPr id="3" name="Billede 2">
          <a:hlinkClick xmlns:r="http://schemas.openxmlformats.org/officeDocument/2006/relationships" r:id="rId1"/>
          <a:extLst>
            <a:ext uri="{FF2B5EF4-FFF2-40B4-BE49-F238E27FC236}">
              <a16:creationId xmlns:a16="http://schemas.microsoft.com/office/drawing/2014/main" id="{E1976F04-2F46-47E5-843C-AD58B3348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49685" y="207283"/>
          <a:ext cx="1035039" cy="10232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19</xdr:col>
      <xdr:colOff>418030</xdr:colOff>
      <xdr:row>4</xdr:row>
      <xdr:rowOff>380799</xdr:rowOff>
    </xdr:to>
    <xdr:pic>
      <xdr:nvPicPr>
        <xdr:cNvPr id="3" name="Billede 2">
          <a:hlinkClick xmlns:r="http://schemas.openxmlformats.org/officeDocument/2006/relationships" r:id="rId1"/>
          <a:extLst>
            <a:ext uri="{FF2B5EF4-FFF2-40B4-BE49-F238E27FC236}">
              <a16:creationId xmlns:a16="http://schemas.microsoft.com/office/drawing/2014/main" id="{4EA59CAD-2DC0-4049-BFE2-D3F204B1FB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507333" y="190500"/>
          <a:ext cx="1031864" cy="102638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422264</xdr:colOff>
      <xdr:row>6</xdr:row>
      <xdr:rowOff>7207</xdr:rowOff>
    </xdr:to>
    <xdr:pic>
      <xdr:nvPicPr>
        <xdr:cNvPr id="3" name="Billede 2">
          <a:hlinkClick xmlns:r="http://schemas.openxmlformats.org/officeDocument/2006/relationships" r:id="rId1"/>
          <a:extLst>
            <a:ext uri="{FF2B5EF4-FFF2-40B4-BE49-F238E27FC236}">
              <a16:creationId xmlns:a16="http://schemas.microsoft.com/office/drawing/2014/main" id="{A9D41DCF-361F-44F3-8D7D-F6984C4AC6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8175" y="190500"/>
          <a:ext cx="1031864" cy="102638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419543</xdr:colOff>
      <xdr:row>4</xdr:row>
      <xdr:rowOff>29014</xdr:rowOff>
    </xdr:to>
    <xdr:pic>
      <xdr:nvPicPr>
        <xdr:cNvPr id="3" name="Billede 2">
          <a:hlinkClick xmlns:r="http://schemas.openxmlformats.org/officeDocument/2006/relationships" r:id="rId1"/>
          <a:extLst>
            <a:ext uri="{FF2B5EF4-FFF2-40B4-BE49-F238E27FC236}">
              <a16:creationId xmlns:a16="http://schemas.microsoft.com/office/drawing/2014/main" id="{172CC309-6DB8-482D-8524-ACC68EC45C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74679" y="190500"/>
          <a:ext cx="1031864" cy="102638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434964</xdr:colOff>
      <xdr:row>6</xdr:row>
      <xdr:rowOff>16732</xdr:rowOff>
    </xdr:to>
    <xdr:pic>
      <xdr:nvPicPr>
        <xdr:cNvPr id="3" name="Billede 2">
          <a:hlinkClick xmlns:r="http://schemas.openxmlformats.org/officeDocument/2006/relationships" r:id="rId1"/>
          <a:extLst>
            <a:ext uri="{FF2B5EF4-FFF2-40B4-BE49-F238E27FC236}">
              <a16:creationId xmlns:a16="http://schemas.microsoft.com/office/drawing/2014/main" id="{18ADEECA-F6AF-46D8-8E99-D3D1B38E62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190500"/>
          <a:ext cx="1031864" cy="102638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420677</xdr:colOff>
      <xdr:row>3</xdr:row>
      <xdr:rowOff>168080</xdr:rowOff>
    </xdr:to>
    <xdr:pic>
      <xdr:nvPicPr>
        <xdr:cNvPr id="3" name="Billede 2">
          <a:hlinkClick xmlns:r="http://schemas.openxmlformats.org/officeDocument/2006/relationships" r:id="rId1"/>
          <a:extLst>
            <a:ext uri="{FF2B5EF4-FFF2-40B4-BE49-F238E27FC236}">
              <a16:creationId xmlns:a16="http://schemas.microsoft.com/office/drawing/2014/main" id="{B75FF426-B76F-495B-9227-6E783BEA6C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9813" y="190500"/>
          <a:ext cx="1031864" cy="102638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351507</xdr:colOff>
      <xdr:row>5</xdr:row>
      <xdr:rowOff>181832</xdr:rowOff>
    </xdr:to>
    <xdr:pic>
      <xdr:nvPicPr>
        <xdr:cNvPr id="3" name="Billede 2">
          <a:hlinkClick xmlns:r="http://schemas.openxmlformats.org/officeDocument/2006/relationships" r:id="rId1"/>
          <a:extLst>
            <a:ext uri="{FF2B5EF4-FFF2-40B4-BE49-F238E27FC236}">
              <a16:creationId xmlns:a16="http://schemas.microsoft.com/office/drawing/2014/main" id="{6B881279-0B05-4CCD-BBD0-11793133FC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41036" y="190500"/>
          <a:ext cx="1031864" cy="102638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28</xdr:col>
      <xdr:colOff>571500</xdr:colOff>
      <xdr:row>4</xdr:row>
      <xdr:rowOff>0</xdr:rowOff>
    </xdr:from>
    <xdr:to>
      <xdr:col>30</xdr:col>
      <xdr:colOff>390514</xdr:colOff>
      <xdr:row>8</xdr:row>
      <xdr:rowOff>67532</xdr:rowOff>
    </xdr:to>
    <xdr:pic>
      <xdr:nvPicPr>
        <xdr:cNvPr id="2" name="Billede 1">
          <a:hlinkClick xmlns:r="http://schemas.openxmlformats.org/officeDocument/2006/relationships" r:id="rId1"/>
          <a:extLst>
            <a:ext uri="{FF2B5EF4-FFF2-40B4-BE49-F238E27FC236}">
              <a16:creationId xmlns:a16="http://schemas.microsoft.com/office/drawing/2014/main" id="{9F0361D2-A002-492A-92DC-C204EA7FD8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52375" y="968375"/>
          <a:ext cx="1031864" cy="9882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419543</xdr:colOff>
      <xdr:row>6</xdr:row>
      <xdr:rowOff>6754</xdr:rowOff>
    </xdr:to>
    <xdr:pic>
      <xdr:nvPicPr>
        <xdr:cNvPr id="3" name="Billede 2">
          <a:hlinkClick xmlns:r="http://schemas.openxmlformats.org/officeDocument/2006/relationships" r:id="rId1"/>
          <a:extLst>
            <a:ext uri="{FF2B5EF4-FFF2-40B4-BE49-F238E27FC236}">
              <a16:creationId xmlns:a16="http://schemas.microsoft.com/office/drawing/2014/main" id="{81ABAC7E-146A-4C98-B9F7-0DA11A88EF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96464" y="190500"/>
          <a:ext cx="1031864" cy="10263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20</xdr:col>
      <xdr:colOff>419543</xdr:colOff>
      <xdr:row>5</xdr:row>
      <xdr:rowOff>209953</xdr:rowOff>
    </xdr:to>
    <xdr:pic>
      <xdr:nvPicPr>
        <xdr:cNvPr id="3" name="Billede 2">
          <a:hlinkClick xmlns:r="http://schemas.openxmlformats.org/officeDocument/2006/relationships" r:id="rId1"/>
          <a:extLst>
            <a:ext uri="{FF2B5EF4-FFF2-40B4-BE49-F238E27FC236}">
              <a16:creationId xmlns:a16="http://schemas.microsoft.com/office/drawing/2014/main" id="{F20135E3-4484-440E-896F-E4BB40FFAC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41286" y="190500"/>
          <a:ext cx="1031864" cy="10263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143152</xdr:colOff>
      <xdr:row>5</xdr:row>
      <xdr:rowOff>151814</xdr:rowOff>
    </xdr:to>
    <xdr:pic>
      <xdr:nvPicPr>
        <xdr:cNvPr id="3" name="Billede 2">
          <a:hlinkClick xmlns:r="http://schemas.openxmlformats.org/officeDocument/2006/relationships" r:id="rId1"/>
          <a:extLst>
            <a:ext uri="{FF2B5EF4-FFF2-40B4-BE49-F238E27FC236}">
              <a16:creationId xmlns:a16="http://schemas.microsoft.com/office/drawing/2014/main" id="{E4CCE43B-FC02-4415-B91C-7AFAF3BE03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44841" y="190500"/>
          <a:ext cx="1031864" cy="10263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1031864</xdr:colOff>
      <xdr:row>5</xdr:row>
      <xdr:rowOff>162782</xdr:rowOff>
    </xdr:to>
    <xdr:pic>
      <xdr:nvPicPr>
        <xdr:cNvPr id="3" name="Billede 2">
          <a:hlinkClick xmlns:r="http://schemas.openxmlformats.org/officeDocument/2006/relationships" r:id="rId1"/>
          <a:extLst>
            <a:ext uri="{FF2B5EF4-FFF2-40B4-BE49-F238E27FC236}">
              <a16:creationId xmlns:a16="http://schemas.microsoft.com/office/drawing/2014/main" id="{2450B3C1-BF0C-49F8-9A85-AE3CCBE1B0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190500"/>
          <a:ext cx="1031864" cy="10263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BA staff" id="{952FAEC3-83E1-493C-B34D-65572E5E7A65}" userId="EBA staf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1-07-02T10:25:07.63" personId="{952FAEC3-83E1-493C-B34D-65572E5E7A65}" id="{938C49DF-E587-4383-88BD-D13D8FFFF9C7}">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2.xml><?xml version="1.0" encoding="utf-8"?>
<ThreadedComments xmlns="http://schemas.microsoft.com/office/spreadsheetml/2018/threadedcomments" xmlns:x="http://schemas.openxmlformats.org/spreadsheetml/2006/main">
  <threadedComment ref="E21" dT="2021-07-02T08:28:02.85" personId="{952FAEC3-83E1-493C-B34D-65572E5E7A65}" id="{27E10913-638A-45C7-81A9-C0CD2B1EA719}">
    <text>For entities without a small trading book
Securitisations that are exclusively in the banking book can be captured through the following:
{C 14.01, c0440, s0030} where {C 14.00, c0470, s0030} = empty 
However, this row needs to include, in addition, the RWEA calculated in accordance with Chapter 5 of Title II of Part Three CRR (i.e. thr RWEA calculated in accordance with the credit risk framework = the banking book part) for securitisation positions which are partically held in the banking book and partially held in the trading book.
However, the data included in C 14.00 and C 14.01 is not granular enough to identify which share of the RWEA of a securitisation partially held in both books is pertaining to the banking book part.
This issue does not arise in case of entities who have a small trading book and therefore apply the credit risk framework also to positions allocated to the trading book. Such entities can simply extract the data for all securitisation positions that they report in the SEC-IRBA sheet of C 14.01.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8.xml"/><Relationship Id="rId1" Type="http://schemas.openxmlformats.org/officeDocument/2006/relationships/printerSettings" Target="../printerSettings/printerSettings38.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FBC-A981-46DB-A817-D8B5BAFCDF5D}">
  <sheetPr codeName="Ark1">
    <tabColor rgb="FF005C3C"/>
  </sheetPr>
  <dimension ref="B2:U151"/>
  <sheetViews>
    <sheetView zoomScale="92" zoomScaleNormal="92" workbookViewId="0">
      <selection activeCell="F57" sqref="F57"/>
    </sheetView>
  </sheetViews>
  <sheetFormatPr defaultColWidth="8" defaultRowHeight="15" x14ac:dyDescent="0.25"/>
  <cols>
    <col min="1" max="3" width="3.125" style="63" customWidth="1"/>
    <col min="4" max="4" width="2.375" style="63" customWidth="1"/>
    <col min="5" max="5" width="4.125" style="63" customWidth="1"/>
    <col min="6" max="6" width="74.5" style="63" customWidth="1"/>
    <col min="7" max="8" width="3.125" style="63" customWidth="1"/>
    <col min="9" max="16384" width="8" style="63"/>
  </cols>
  <sheetData>
    <row r="2" spans="2:21" x14ac:dyDescent="0.25">
      <c r="B2" s="5"/>
      <c r="C2" s="5"/>
      <c r="D2" s="5"/>
      <c r="E2" s="5"/>
      <c r="F2" s="5"/>
      <c r="G2" s="5"/>
      <c r="H2" s="5"/>
    </row>
    <row r="3" spans="2:21" x14ac:dyDescent="0.25">
      <c r="B3" s="5"/>
      <c r="C3" s="5"/>
      <c r="D3" s="5"/>
      <c r="E3" s="5"/>
      <c r="F3" s="5"/>
      <c r="G3" s="5"/>
      <c r="H3" s="5"/>
    </row>
    <row r="4" spans="2:21" x14ac:dyDescent="0.25">
      <c r="B4" s="5"/>
      <c r="C4" s="5"/>
      <c r="D4" s="5"/>
      <c r="E4" s="5"/>
      <c r="F4" s="5"/>
      <c r="G4" s="5"/>
      <c r="H4" s="5"/>
    </row>
    <row r="5" spans="2:21" x14ac:dyDescent="0.25">
      <c r="B5" s="5"/>
      <c r="C5" s="5"/>
      <c r="D5" s="5"/>
      <c r="E5" s="5"/>
      <c r="F5" s="5"/>
      <c r="G5" s="5"/>
      <c r="H5" s="5"/>
    </row>
    <row r="6" spans="2:21" x14ac:dyDescent="0.25">
      <c r="B6" s="5"/>
      <c r="C6" s="5"/>
      <c r="D6" s="5"/>
      <c r="E6" s="5"/>
      <c r="F6" s="5"/>
      <c r="G6" s="5"/>
      <c r="H6" s="5"/>
    </row>
    <row r="7" spans="2:21" x14ac:dyDescent="0.25">
      <c r="B7" s="5"/>
      <c r="C7" s="5"/>
      <c r="D7" s="5"/>
      <c r="E7" s="5"/>
      <c r="F7" s="5"/>
      <c r="G7" s="5"/>
      <c r="H7" s="5"/>
    </row>
    <row r="8" spans="2:21" ht="15.75" thickBot="1" x14ac:dyDescent="0.3">
      <c r="B8" s="5"/>
      <c r="C8" s="5"/>
      <c r="D8" s="5"/>
      <c r="E8" s="5"/>
      <c r="F8" s="5"/>
      <c r="G8" s="5"/>
      <c r="H8" s="5"/>
    </row>
    <row r="9" spans="2:21" ht="27.75" customHeight="1" thickBot="1" x14ac:dyDescent="0.3">
      <c r="B9" s="5"/>
      <c r="C9" s="5"/>
      <c r="D9" s="820" t="s">
        <v>0</v>
      </c>
      <c r="E9" s="821"/>
      <c r="F9" s="822"/>
      <c r="G9" s="55"/>
      <c r="H9" s="55"/>
      <c r="I9" s="2"/>
      <c r="J9" s="64"/>
      <c r="K9" s="64"/>
      <c r="L9" s="64"/>
      <c r="M9" s="64"/>
      <c r="N9" s="64"/>
      <c r="O9" s="64"/>
      <c r="P9" s="64"/>
      <c r="Q9" s="64"/>
      <c r="R9" s="64"/>
      <c r="S9" s="64"/>
      <c r="T9" s="64"/>
      <c r="U9" s="64"/>
    </row>
    <row r="10" spans="2:21" x14ac:dyDescent="0.25">
      <c r="B10" s="5"/>
      <c r="C10" s="5"/>
      <c r="D10" s="80" t="s">
        <v>1</v>
      </c>
      <c r="E10" s="81"/>
      <c r="F10" s="82"/>
      <c r="G10" s="5"/>
      <c r="H10" s="56"/>
      <c r="I10" s="64"/>
      <c r="J10" s="64"/>
      <c r="K10" s="64"/>
      <c r="L10" s="64"/>
      <c r="M10" s="64"/>
      <c r="N10" s="64"/>
      <c r="O10" s="64"/>
      <c r="P10" s="64"/>
      <c r="Q10" s="64"/>
      <c r="R10" s="64"/>
      <c r="S10" s="64"/>
      <c r="T10" s="64"/>
      <c r="U10" s="64"/>
    </row>
    <row r="11" spans="2:21" x14ac:dyDescent="0.25">
      <c r="B11" s="5"/>
      <c r="C11" s="5"/>
      <c r="D11" s="71"/>
      <c r="E11" s="5"/>
      <c r="F11" s="72"/>
      <c r="G11" s="5"/>
      <c r="H11" s="56"/>
      <c r="I11" s="64"/>
      <c r="J11" s="64"/>
      <c r="K11" s="64"/>
      <c r="L11" s="64"/>
      <c r="M11" s="64"/>
      <c r="N11" s="64"/>
      <c r="O11" s="64"/>
      <c r="P11" s="64"/>
      <c r="Q11" s="64"/>
      <c r="R11" s="64"/>
      <c r="S11" s="64"/>
      <c r="T11" s="64"/>
      <c r="U11" s="64"/>
    </row>
    <row r="12" spans="2:21" ht="20.25" x14ac:dyDescent="0.3">
      <c r="B12" s="5"/>
      <c r="C12" s="5"/>
      <c r="D12" s="69"/>
      <c r="E12" s="419" t="s">
        <v>2</v>
      </c>
      <c r="F12" s="70"/>
      <c r="G12" s="57"/>
      <c r="H12" s="58"/>
      <c r="I12" s="64"/>
      <c r="J12" s="64"/>
      <c r="K12" s="64"/>
      <c r="L12" s="64"/>
      <c r="M12" s="64"/>
      <c r="N12" s="64"/>
      <c r="O12" s="64"/>
      <c r="P12" s="64"/>
      <c r="Q12" s="64"/>
      <c r="R12" s="64"/>
      <c r="S12" s="64"/>
      <c r="T12" s="64"/>
      <c r="U12" s="64"/>
    </row>
    <row r="13" spans="2:21" ht="8.25" customHeight="1" x14ac:dyDescent="0.25">
      <c r="B13" s="5"/>
      <c r="C13" s="5"/>
      <c r="D13" s="69"/>
      <c r="E13" s="59"/>
      <c r="F13" s="73"/>
      <c r="G13" s="57"/>
      <c r="H13" s="58"/>
      <c r="I13" s="64"/>
      <c r="J13" s="64"/>
      <c r="K13" s="64"/>
      <c r="L13" s="64"/>
      <c r="M13" s="64"/>
      <c r="N13" s="64"/>
      <c r="O13" s="64"/>
      <c r="P13" s="64"/>
      <c r="Q13" s="64"/>
      <c r="R13" s="64"/>
      <c r="S13" s="64"/>
      <c r="T13" s="64"/>
      <c r="U13" s="64"/>
    </row>
    <row r="14" spans="2:21" x14ac:dyDescent="0.25">
      <c r="B14" s="5"/>
      <c r="C14" s="5"/>
      <c r="D14" s="74"/>
      <c r="E14" s="84" t="s">
        <v>3</v>
      </c>
      <c r="F14" s="76"/>
      <c r="G14" s="57"/>
      <c r="H14" s="58"/>
      <c r="I14" s="64"/>
      <c r="J14" s="64"/>
      <c r="K14" s="64"/>
      <c r="L14" s="64"/>
      <c r="M14" s="64"/>
      <c r="N14" s="64"/>
      <c r="O14" s="64"/>
      <c r="P14" s="64"/>
      <c r="Q14" s="64"/>
      <c r="R14" s="64"/>
      <c r="S14" s="64"/>
      <c r="T14" s="64"/>
      <c r="U14" s="64"/>
    </row>
    <row r="15" spans="2:21" x14ac:dyDescent="0.25">
      <c r="B15" s="5"/>
      <c r="C15" s="5"/>
      <c r="D15" s="74"/>
      <c r="E15" s="84"/>
      <c r="F15" s="75" t="s">
        <v>4</v>
      </c>
      <c r="G15" s="57"/>
      <c r="H15" s="58"/>
      <c r="I15" s="64"/>
      <c r="J15" s="64"/>
      <c r="K15" s="64"/>
      <c r="L15" s="64"/>
      <c r="M15" s="64"/>
      <c r="N15" s="64"/>
      <c r="O15" s="64"/>
      <c r="P15" s="64"/>
      <c r="Q15" s="64"/>
      <c r="R15" s="64"/>
      <c r="S15" s="64"/>
      <c r="T15" s="64"/>
      <c r="U15" s="64"/>
    </row>
    <row r="16" spans="2:21" x14ac:dyDescent="0.25">
      <c r="B16" s="5"/>
      <c r="C16" s="5"/>
      <c r="D16" s="74"/>
      <c r="E16" s="84"/>
      <c r="F16" s="75" t="s">
        <v>5</v>
      </c>
      <c r="G16" s="57"/>
      <c r="H16" s="56"/>
      <c r="I16" s="64"/>
      <c r="J16" s="64"/>
      <c r="K16" s="64"/>
      <c r="L16" s="64"/>
      <c r="M16" s="64"/>
      <c r="N16" s="64"/>
      <c r="O16" s="64"/>
      <c r="P16" s="64"/>
      <c r="Q16" s="64"/>
      <c r="R16" s="64"/>
      <c r="S16" s="64"/>
      <c r="T16" s="64"/>
      <c r="U16" s="64"/>
    </row>
    <row r="17" spans="2:21" x14ac:dyDescent="0.25">
      <c r="B17" s="5"/>
      <c r="C17" s="5"/>
      <c r="D17" s="74"/>
      <c r="E17" s="84"/>
      <c r="F17" s="75"/>
      <c r="G17" s="57"/>
      <c r="H17" s="56"/>
      <c r="I17" s="64"/>
      <c r="J17" s="64"/>
      <c r="K17" s="64"/>
      <c r="L17" s="64"/>
      <c r="M17" s="64"/>
      <c r="N17" s="64"/>
      <c r="O17" s="64"/>
      <c r="P17" s="64"/>
      <c r="Q17" s="64"/>
      <c r="R17" s="64"/>
      <c r="S17" s="64"/>
      <c r="T17" s="64"/>
      <c r="U17" s="64"/>
    </row>
    <row r="18" spans="2:21" x14ac:dyDescent="0.25">
      <c r="B18" s="5"/>
      <c r="C18" s="5"/>
      <c r="D18" s="74"/>
      <c r="E18" s="84" t="s">
        <v>6</v>
      </c>
      <c r="F18" s="75"/>
      <c r="G18" s="5"/>
      <c r="H18" s="56"/>
      <c r="I18" s="64"/>
      <c r="J18" s="64"/>
      <c r="K18" s="64"/>
      <c r="L18" s="64"/>
      <c r="M18" s="64"/>
      <c r="N18" s="64"/>
      <c r="O18" s="64"/>
      <c r="P18" s="64"/>
      <c r="Q18" s="64"/>
      <c r="R18" s="64"/>
      <c r="S18" s="64"/>
      <c r="T18" s="64"/>
      <c r="U18" s="64"/>
    </row>
    <row r="19" spans="2:21" x14ac:dyDescent="0.25">
      <c r="B19" s="5"/>
      <c r="C19" s="5"/>
      <c r="D19" s="74"/>
      <c r="E19" s="84"/>
      <c r="F19" s="75" t="s">
        <v>7</v>
      </c>
      <c r="G19" s="5"/>
      <c r="H19" s="56"/>
      <c r="I19" s="64"/>
      <c r="J19" s="64"/>
      <c r="K19" s="64"/>
      <c r="L19" s="64"/>
      <c r="M19" s="64"/>
      <c r="N19" s="64"/>
      <c r="O19" s="64"/>
      <c r="P19" s="64"/>
      <c r="Q19" s="64"/>
      <c r="R19" s="64"/>
      <c r="S19" s="64"/>
      <c r="T19" s="64"/>
      <c r="U19" s="64"/>
    </row>
    <row r="20" spans="2:21" x14ac:dyDescent="0.25">
      <c r="B20" s="5"/>
      <c r="C20" s="5"/>
      <c r="D20" s="74"/>
      <c r="E20" s="60"/>
      <c r="F20" s="76"/>
      <c r="G20" s="5"/>
      <c r="H20" s="56"/>
      <c r="I20" s="64"/>
      <c r="J20" s="64"/>
      <c r="K20" s="64"/>
      <c r="L20" s="64"/>
      <c r="M20" s="64"/>
      <c r="N20" s="64"/>
      <c r="O20" s="64"/>
      <c r="P20" s="64"/>
      <c r="Q20" s="64"/>
      <c r="R20" s="64"/>
      <c r="S20" s="64"/>
      <c r="T20" s="64"/>
      <c r="U20" s="64"/>
    </row>
    <row r="21" spans="2:21" x14ac:dyDescent="0.25">
      <c r="B21" s="5"/>
      <c r="C21" s="5"/>
      <c r="D21" s="74"/>
      <c r="E21" s="84" t="s">
        <v>8</v>
      </c>
      <c r="F21" s="75"/>
      <c r="G21" s="5"/>
      <c r="H21" s="56"/>
      <c r="I21" s="64"/>
      <c r="J21" s="64"/>
      <c r="K21" s="64"/>
      <c r="L21" s="64"/>
      <c r="M21" s="64"/>
      <c r="N21" s="64"/>
      <c r="O21" s="64"/>
      <c r="P21" s="64"/>
      <c r="Q21" s="64"/>
      <c r="R21" s="64"/>
      <c r="S21" s="64"/>
      <c r="T21" s="64"/>
      <c r="U21" s="64"/>
    </row>
    <row r="22" spans="2:21" x14ac:dyDescent="0.25">
      <c r="B22" s="5"/>
      <c r="C22" s="5"/>
      <c r="D22" s="74"/>
      <c r="E22" s="60"/>
      <c r="F22" s="75" t="s">
        <v>9</v>
      </c>
      <c r="G22" s="5"/>
      <c r="H22" s="56"/>
      <c r="I22" s="64"/>
      <c r="J22" s="64"/>
      <c r="K22" s="64"/>
      <c r="L22" s="64"/>
      <c r="M22" s="64"/>
      <c r="N22" s="64"/>
      <c r="O22" s="64"/>
      <c r="P22" s="64"/>
      <c r="Q22" s="64"/>
      <c r="R22" s="64"/>
      <c r="S22" s="64"/>
      <c r="T22" s="64"/>
      <c r="U22" s="64"/>
    </row>
    <row r="23" spans="2:21" x14ac:dyDescent="0.25">
      <c r="B23" s="5"/>
      <c r="C23" s="5"/>
      <c r="D23" s="74"/>
      <c r="E23" s="60"/>
      <c r="F23" s="83" t="s">
        <v>10</v>
      </c>
      <c r="G23" s="5"/>
      <c r="H23" s="56"/>
      <c r="I23" s="64"/>
      <c r="J23" s="64"/>
      <c r="K23" s="64"/>
      <c r="L23" s="64"/>
      <c r="M23" s="64"/>
      <c r="N23" s="64"/>
      <c r="O23" s="64"/>
      <c r="P23" s="64"/>
      <c r="Q23" s="64"/>
      <c r="R23" s="64"/>
      <c r="S23" s="64"/>
      <c r="T23" s="64"/>
      <c r="U23" s="64"/>
    </row>
    <row r="24" spans="2:21" x14ac:dyDescent="0.25">
      <c r="B24" s="5"/>
      <c r="C24" s="5"/>
      <c r="D24" s="74"/>
      <c r="E24" s="60"/>
      <c r="F24" s="83" t="s">
        <v>11</v>
      </c>
      <c r="G24" s="5"/>
      <c r="H24" s="56"/>
      <c r="I24" s="64"/>
      <c r="J24" s="64"/>
      <c r="K24" s="64"/>
      <c r="L24" s="64"/>
      <c r="M24" s="64"/>
      <c r="N24" s="64"/>
      <c r="O24" s="64"/>
      <c r="P24" s="64"/>
      <c r="Q24" s="64"/>
      <c r="R24" s="64"/>
      <c r="S24" s="64"/>
      <c r="T24" s="64"/>
      <c r="U24" s="64"/>
    </row>
    <row r="25" spans="2:21" x14ac:dyDescent="0.25">
      <c r="B25" s="5"/>
      <c r="C25" s="5"/>
      <c r="D25" s="74"/>
      <c r="E25" s="60"/>
      <c r="F25" s="83" t="s">
        <v>12</v>
      </c>
      <c r="G25" s="5"/>
      <c r="H25" s="56"/>
      <c r="I25" s="64"/>
      <c r="J25" s="64"/>
      <c r="K25" s="64"/>
      <c r="L25" s="64"/>
      <c r="M25" s="64"/>
      <c r="N25" s="64"/>
      <c r="O25" s="64"/>
      <c r="P25" s="64"/>
      <c r="Q25" s="64"/>
      <c r="R25" s="64"/>
      <c r="S25" s="64"/>
      <c r="T25" s="64"/>
      <c r="U25" s="64"/>
    </row>
    <row r="26" spans="2:21" x14ac:dyDescent="0.25">
      <c r="B26" s="5"/>
      <c r="C26" s="5"/>
      <c r="D26" s="74"/>
      <c r="E26" s="60"/>
      <c r="F26" s="83" t="s">
        <v>13</v>
      </c>
      <c r="G26" s="5"/>
      <c r="H26" s="56"/>
      <c r="I26" s="64"/>
      <c r="J26" s="64"/>
      <c r="K26" s="64"/>
      <c r="L26" s="64"/>
      <c r="M26" s="64"/>
      <c r="N26" s="64"/>
      <c r="O26" s="64"/>
      <c r="P26" s="64"/>
      <c r="Q26" s="64"/>
      <c r="R26" s="64"/>
      <c r="S26" s="64"/>
      <c r="T26" s="64"/>
      <c r="U26" s="64"/>
    </row>
    <row r="27" spans="2:21" x14ac:dyDescent="0.25">
      <c r="B27" s="5"/>
      <c r="C27" s="5"/>
      <c r="D27" s="74"/>
      <c r="E27" s="60"/>
      <c r="F27" s="83" t="s">
        <v>14</v>
      </c>
      <c r="G27" s="5"/>
      <c r="H27" s="56"/>
      <c r="I27" s="64"/>
      <c r="J27" s="64"/>
      <c r="K27" s="64"/>
      <c r="L27" s="64"/>
      <c r="M27" s="64"/>
      <c r="N27" s="64"/>
      <c r="O27" s="64"/>
      <c r="P27" s="64"/>
      <c r="Q27" s="64"/>
      <c r="R27" s="64"/>
      <c r="S27" s="64"/>
      <c r="T27" s="64"/>
      <c r="U27" s="64"/>
    </row>
    <row r="28" spans="2:21" x14ac:dyDescent="0.25">
      <c r="B28" s="5"/>
      <c r="C28" s="5"/>
      <c r="D28" s="74"/>
      <c r="E28" s="60"/>
      <c r="F28" s="83" t="s">
        <v>15</v>
      </c>
      <c r="G28" s="5"/>
      <c r="H28" s="56"/>
      <c r="I28" s="64"/>
      <c r="J28" s="64"/>
      <c r="K28" s="64"/>
      <c r="L28" s="64"/>
      <c r="M28" s="64"/>
      <c r="N28" s="64"/>
      <c r="O28" s="64"/>
      <c r="P28" s="64"/>
      <c r="Q28" s="64"/>
      <c r="R28" s="64"/>
      <c r="S28" s="64"/>
      <c r="T28" s="64"/>
      <c r="U28" s="64"/>
    </row>
    <row r="29" spans="2:21" x14ac:dyDescent="0.25">
      <c r="B29" s="5"/>
      <c r="C29" s="5"/>
      <c r="D29" s="74"/>
      <c r="E29" s="60"/>
      <c r="F29" s="83" t="s">
        <v>16</v>
      </c>
      <c r="G29" s="5"/>
      <c r="H29" s="56"/>
      <c r="I29" s="64"/>
      <c r="J29" s="64"/>
      <c r="K29" s="64"/>
      <c r="L29" s="64"/>
      <c r="M29" s="64"/>
      <c r="N29" s="64"/>
      <c r="O29" s="64"/>
      <c r="P29" s="64"/>
      <c r="Q29" s="64"/>
      <c r="R29" s="64"/>
      <c r="S29" s="64"/>
      <c r="T29" s="64"/>
      <c r="U29" s="64"/>
    </row>
    <row r="30" spans="2:21" x14ac:dyDescent="0.25">
      <c r="B30" s="5"/>
      <c r="C30" s="5"/>
      <c r="D30" s="74"/>
      <c r="E30" s="60"/>
      <c r="F30" s="83" t="s">
        <v>17</v>
      </c>
      <c r="G30" s="5"/>
      <c r="H30" s="56"/>
      <c r="I30" s="64"/>
      <c r="J30" s="64"/>
      <c r="K30" s="64"/>
      <c r="L30" s="64"/>
      <c r="M30" s="64"/>
      <c r="N30" s="64"/>
      <c r="O30" s="64"/>
      <c r="P30" s="64"/>
      <c r="Q30" s="64"/>
      <c r="R30" s="64"/>
      <c r="S30" s="64"/>
      <c r="T30" s="64"/>
      <c r="U30" s="64"/>
    </row>
    <row r="31" spans="2:21" x14ac:dyDescent="0.25">
      <c r="B31" s="5"/>
      <c r="C31" s="5"/>
      <c r="D31" s="74"/>
      <c r="E31" s="60"/>
      <c r="F31" s="83" t="s">
        <v>18</v>
      </c>
      <c r="G31" s="5"/>
      <c r="H31" s="56"/>
      <c r="I31" s="64"/>
      <c r="J31" s="64"/>
      <c r="K31" s="64"/>
      <c r="L31" s="64"/>
      <c r="M31" s="64"/>
      <c r="N31" s="64"/>
      <c r="O31" s="64"/>
      <c r="P31" s="64"/>
      <c r="Q31" s="64"/>
      <c r="R31" s="64"/>
      <c r="S31" s="64"/>
      <c r="T31" s="64"/>
      <c r="U31" s="64"/>
    </row>
    <row r="32" spans="2:21" x14ac:dyDescent="0.25">
      <c r="B32" s="5"/>
      <c r="C32" s="5"/>
      <c r="D32" s="74"/>
      <c r="E32" s="60"/>
      <c r="F32" s="83" t="s">
        <v>19</v>
      </c>
      <c r="G32" s="5"/>
      <c r="H32" s="56"/>
      <c r="I32" s="64"/>
      <c r="J32" s="64"/>
      <c r="K32" s="64"/>
      <c r="L32" s="64"/>
      <c r="M32" s="64"/>
      <c r="N32" s="64"/>
      <c r="O32" s="64"/>
      <c r="P32" s="64"/>
      <c r="Q32" s="64"/>
      <c r="R32" s="64"/>
      <c r="S32" s="64"/>
      <c r="T32" s="64"/>
      <c r="U32" s="64"/>
    </row>
    <row r="33" spans="2:21" x14ac:dyDescent="0.25">
      <c r="B33" s="5"/>
      <c r="C33" s="5"/>
      <c r="D33" s="74"/>
      <c r="E33" s="60"/>
      <c r="F33" s="83" t="s">
        <v>20</v>
      </c>
      <c r="G33" s="5"/>
      <c r="H33" s="56"/>
      <c r="I33" s="64"/>
      <c r="J33" s="64"/>
      <c r="K33" s="64"/>
      <c r="L33" s="64"/>
      <c r="M33" s="64"/>
      <c r="N33" s="64"/>
      <c r="O33" s="64"/>
      <c r="P33" s="64"/>
      <c r="Q33" s="64"/>
      <c r="R33" s="64"/>
      <c r="S33" s="64"/>
      <c r="T33" s="64"/>
      <c r="U33" s="64"/>
    </row>
    <row r="34" spans="2:21" x14ac:dyDescent="0.25">
      <c r="B34" s="5"/>
      <c r="C34" s="5"/>
      <c r="D34" s="74"/>
      <c r="E34" s="60"/>
      <c r="F34" s="83" t="s">
        <v>21</v>
      </c>
      <c r="G34" s="5"/>
      <c r="H34" s="56"/>
      <c r="I34" s="64"/>
      <c r="J34" s="64"/>
      <c r="K34" s="64"/>
      <c r="L34" s="64"/>
      <c r="M34" s="64"/>
      <c r="N34" s="64"/>
      <c r="O34" s="64"/>
      <c r="P34" s="64"/>
      <c r="Q34" s="64"/>
      <c r="R34" s="64"/>
      <c r="S34" s="64"/>
      <c r="T34" s="64"/>
      <c r="U34" s="64"/>
    </row>
    <row r="35" spans="2:21" x14ac:dyDescent="0.25">
      <c r="B35" s="5"/>
      <c r="C35" s="5"/>
      <c r="D35" s="74"/>
      <c r="E35" s="60"/>
      <c r="F35" s="75"/>
      <c r="G35" s="5"/>
      <c r="H35" s="56"/>
      <c r="I35" s="64"/>
      <c r="J35" s="64"/>
      <c r="K35" s="64"/>
      <c r="L35" s="64"/>
      <c r="M35" s="64"/>
      <c r="N35" s="64"/>
      <c r="O35" s="64"/>
      <c r="P35" s="64"/>
      <c r="Q35" s="64"/>
      <c r="R35" s="64"/>
      <c r="S35" s="64"/>
      <c r="T35" s="64"/>
      <c r="U35" s="64"/>
    </row>
    <row r="36" spans="2:21" x14ac:dyDescent="0.25">
      <c r="B36" s="5"/>
      <c r="C36" s="5"/>
      <c r="D36" s="74"/>
      <c r="E36" s="84" t="s">
        <v>22</v>
      </c>
      <c r="F36" s="83"/>
      <c r="G36" s="5"/>
      <c r="H36" s="56"/>
      <c r="I36" s="64"/>
      <c r="J36" s="64"/>
      <c r="K36" s="64"/>
      <c r="L36" s="64"/>
      <c r="M36" s="64"/>
      <c r="N36" s="64"/>
      <c r="O36" s="64"/>
      <c r="P36" s="64"/>
      <c r="Q36" s="64"/>
      <c r="R36" s="64"/>
      <c r="S36" s="64"/>
      <c r="T36" s="64"/>
      <c r="U36" s="64"/>
    </row>
    <row r="37" spans="2:21" x14ac:dyDescent="0.25">
      <c r="B37" s="5"/>
      <c r="C37" s="5"/>
      <c r="D37" s="74"/>
      <c r="E37" s="84"/>
      <c r="F37" s="83" t="s">
        <v>23</v>
      </c>
      <c r="G37" s="5"/>
      <c r="H37" s="56"/>
      <c r="I37" s="64"/>
      <c r="J37" s="64"/>
      <c r="K37" s="64"/>
      <c r="L37" s="64"/>
      <c r="M37" s="64"/>
      <c r="N37" s="64"/>
      <c r="O37" s="64"/>
      <c r="P37" s="64"/>
      <c r="Q37" s="64"/>
      <c r="R37" s="64"/>
      <c r="S37" s="64"/>
      <c r="T37" s="64"/>
      <c r="U37" s="64"/>
    </row>
    <row r="38" spans="2:21" x14ac:dyDescent="0.25">
      <c r="B38" s="5"/>
      <c r="C38" s="5"/>
      <c r="D38" s="74"/>
      <c r="E38" s="84"/>
      <c r="F38" s="83" t="s">
        <v>24</v>
      </c>
      <c r="G38" s="5"/>
      <c r="H38" s="56"/>
      <c r="I38" s="64"/>
      <c r="J38" s="64"/>
      <c r="K38" s="64"/>
      <c r="L38" s="64"/>
      <c r="M38" s="64"/>
      <c r="N38" s="64"/>
      <c r="O38" s="64"/>
      <c r="P38" s="64"/>
      <c r="Q38" s="64"/>
      <c r="R38" s="64"/>
      <c r="S38" s="64"/>
      <c r="T38" s="64"/>
      <c r="U38" s="64"/>
    </row>
    <row r="39" spans="2:21" x14ac:dyDescent="0.25">
      <c r="B39" s="5"/>
      <c r="C39" s="5"/>
      <c r="D39" s="74"/>
      <c r="E39" s="84"/>
      <c r="F39" s="83" t="s">
        <v>25</v>
      </c>
      <c r="G39" s="5"/>
      <c r="H39" s="56"/>
      <c r="I39" s="64"/>
      <c r="J39" s="64"/>
      <c r="K39" s="64"/>
      <c r="L39" s="64"/>
      <c r="M39" s="64"/>
      <c r="N39" s="64"/>
      <c r="O39" s="64"/>
      <c r="P39" s="64"/>
      <c r="Q39" s="64"/>
      <c r="R39" s="64"/>
      <c r="S39" s="64"/>
      <c r="T39" s="64"/>
      <c r="U39" s="64"/>
    </row>
    <row r="40" spans="2:21" x14ac:dyDescent="0.25">
      <c r="B40" s="5"/>
      <c r="C40" s="5"/>
      <c r="D40" s="74"/>
      <c r="E40" s="84"/>
      <c r="F40" s="83" t="s">
        <v>26</v>
      </c>
      <c r="G40" s="5"/>
      <c r="H40" s="56"/>
      <c r="I40" s="64"/>
      <c r="J40" s="64"/>
      <c r="K40" s="64"/>
      <c r="L40" s="64"/>
      <c r="M40" s="64"/>
      <c r="N40" s="64"/>
      <c r="O40" s="64"/>
      <c r="P40" s="64"/>
      <c r="Q40" s="64"/>
      <c r="R40" s="64"/>
      <c r="S40" s="64"/>
      <c r="T40" s="64"/>
      <c r="U40" s="64"/>
    </row>
    <row r="41" spans="2:21" x14ac:dyDescent="0.25">
      <c r="B41" s="5"/>
      <c r="C41" s="5"/>
      <c r="D41" s="74"/>
      <c r="E41" s="84"/>
      <c r="F41" s="83" t="s">
        <v>27</v>
      </c>
      <c r="G41" s="5"/>
      <c r="H41" s="56"/>
      <c r="I41" s="64"/>
      <c r="J41" s="64"/>
      <c r="K41" s="64"/>
      <c r="L41" s="64"/>
      <c r="M41" s="64"/>
      <c r="N41" s="64"/>
      <c r="O41" s="64"/>
      <c r="P41" s="64"/>
      <c r="Q41" s="64"/>
      <c r="R41" s="64"/>
      <c r="S41" s="64"/>
      <c r="T41" s="64"/>
      <c r="U41" s="64"/>
    </row>
    <row r="42" spans="2:21" x14ac:dyDescent="0.25">
      <c r="B42" s="5"/>
      <c r="C42" s="5"/>
      <c r="D42" s="74"/>
      <c r="E42" s="84"/>
      <c r="F42" s="83" t="s">
        <v>28</v>
      </c>
      <c r="G42" s="5"/>
      <c r="H42" s="56"/>
      <c r="I42" s="64"/>
      <c r="J42" s="64"/>
      <c r="K42" s="64"/>
      <c r="L42" s="64"/>
      <c r="M42" s="64"/>
      <c r="N42" s="64"/>
      <c r="O42" s="64"/>
      <c r="P42" s="64"/>
      <c r="Q42" s="64"/>
      <c r="R42" s="64"/>
      <c r="S42" s="64"/>
      <c r="T42" s="64"/>
      <c r="U42" s="64"/>
    </row>
    <row r="43" spans="2:21" x14ac:dyDescent="0.25">
      <c r="B43" s="5"/>
      <c r="C43" s="5"/>
      <c r="D43" s="74"/>
      <c r="E43" s="84"/>
      <c r="F43" s="83" t="s">
        <v>29</v>
      </c>
      <c r="G43" s="5"/>
      <c r="H43" s="56"/>
      <c r="I43" s="64"/>
      <c r="J43" s="64"/>
      <c r="K43" s="64"/>
      <c r="L43" s="64"/>
      <c r="M43" s="64"/>
      <c r="N43" s="64"/>
      <c r="O43" s="64"/>
      <c r="P43" s="64"/>
      <c r="Q43" s="64"/>
      <c r="R43" s="64"/>
      <c r="S43" s="64"/>
      <c r="T43" s="64"/>
      <c r="U43" s="64"/>
    </row>
    <row r="44" spans="2:21" x14ac:dyDescent="0.25">
      <c r="B44" s="5"/>
      <c r="C44" s="5"/>
      <c r="D44" s="74"/>
      <c r="E44" s="60"/>
      <c r="F44" s="75"/>
      <c r="G44" s="5"/>
      <c r="H44" s="56"/>
      <c r="I44" s="64"/>
      <c r="J44" s="64"/>
      <c r="K44" s="64"/>
      <c r="L44" s="64"/>
      <c r="M44" s="64"/>
      <c r="N44" s="64"/>
      <c r="O44" s="64"/>
      <c r="P44" s="64"/>
      <c r="Q44" s="64"/>
      <c r="R44" s="64"/>
      <c r="S44" s="64"/>
      <c r="T44" s="64"/>
      <c r="U44" s="64"/>
    </row>
    <row r="45" spans="2:21" x14ac:dyDescent="0.25">
      <c r="B45" s="5"/>
      <c r="C45" s="5"/>
      <c r="D45" s="74"/>
      <c r="E45" s="84" t="s">
        <v>30</v>
      </c>
      <c r="F45" s="83"/>
      <c r="G45" s="5"/>
      <c r="H45" s="56"/>
      <c r="I45" s="64"/>
      <c r="J45" s="64"/>
      <c r="K45" s="64"/>
      <c r="L45" s="64"/>
      <c r="M45" s="64"/>
      <c r="N45" s="64"/>
      <c r="O45" s="64"/>
      <c r="P45" s="64"/>
      <c r="Q45" s="64"/>
      <c r="R45" s="64"/>
      <c r="S45" s="64"/>
      <c r="T45" s="64"/>
      <c r="U45" s="64"/>
    </row>
    <row r="46" spans="2:21" x14ac:dyDescent="0.25">
      <c r="B46" s="5"/>
      <c r="C46" s="5"/>
      <c r="D46" s="74"/>
      <c r="E46" s="84"/>
      <c r="F46" s="83" t="s">
        <v>31</v>
      </c>
      <c r="G46" s="5"/>
      <c r="H46" s="56"/>
      <c r="I46" s="64"/>
      <c r="J46" s="64"/>
      <c r="K46" s="64"/>
      <c r="L46" s="64"/>
      <c r="M46" s="64"/>
      <c r="N46" s="64"/>
      <c r="O46" s="64"/>
      <c r="P46" s="64"/>
      <c r="Q46" s="64"/>
      <c r="R46" s="64"/>
      <c r="S46" s="64"/>
      <c r="T46" s="64"/>
      <c r="U46" s="64"/>
    </row>
    <row r="47" spans="2:21" x14ac:dyDescent="0.25">
      <c r="B47" s="5"/>
      <c r="C47" s="5"/>
      <c r="D47" s="74"/>
      <c r="E47" s="84"/>
      <c r="F47" s="83"/>
      <c r="G47" s="5"/>
      <c r="H47" s="56"/>
      <c r="I47" s="64"/>
      <c r="J47" s="64"/>
      <c r="K47" s="64"/>
      <c r="L47" s="64"/>
      <c r="M47" s="64"/>
      <c r="N47" s="64"/>
      <c r="O47" s="64"/>
      <c r="P47" s="64"/>
      <c r="Q47" s="64"/>
      <c r="R47" s="64"/>
      <c r="S47" s="64"/>
      <c r="T47" s="64"/>
      <c r="U47" s="64"/>
    </row>
    <row r="48" spans="2:21" x14ac:dyDescent="0.25">
      <c r="B48" s="5"/>
      <c r="C48" s="5"/>
      <c r="D48" s="74"/>
      <c r="E48" s="84" t="s">
        <v>32</v>
      </c>
      <c r="F48" s="83"/>
      <c r="G48" s="5"/>
      <c r="H48" s="56"/>
      <c r="I48" s="64"/>
      <c r="J48" s="64"/>
      <c r="K48" s="64"/>
      <c r="L48" s="64"/>
      <c r="M48" s="64"/>
      <c r="N48" s="64"/>
      <c r="O48" s="64"/>
      <c r="P48" s="64"/>
      <c r="Q48" s="64"/>
      <c r="R48" s="64"/>
      <c r="S48" s="64"/>
      <c r="T48" s="64"/>
      <c r="U48" s="64"/>
    </row>
    <row r="49" spans="2:21" ht="30" x14ac:dyDescent="0.25">
      <c r="B49" s="5"/>
      <c r="C49" s="5"/>
      <c r="D49" s="74"/>
      <c r="E49" s="84"/>
      <c r="F49" s="85" t="s">
        <v>33</v>
      </c>
      <c r="G49" s="5"/>
      <c r="H49" s="56"/>
      <c r="I49" s="64"/>
      <c r="J49" s="64"/>
      <c r="K49" s="64"/>
      <c r="L49" s="64"/>
      <c r="M49" s="64"/>
      <c r="N49" s="64"/>
      <c r="O49" s="64"/>
      <c r="P49" s="64"/>
      <c r="Q49" s="64"/>
      <c r="R49" s="64"/>
      <c r="S49" s="64"/>
      <c r="T49" s="64"/>
      <c r="U49" s="64"/>
    </row>
    <row r="50" spans="2:21" x14ac:dyDescent="0.25">
      <c r="B50" s="5"/>
      <c r="C50" s="5"/>
      <c r="D50" s="74"/>
      <c r="E50" s="84"/>
      <c r="F50" s="83" t="s">
        <v>34</v>
      </c>
      <c r="G50" s="5"/>
      <c r="H50" s="56"/>
      <c r="I50" s="64"/>
      <c r="J50" s="64"/>
      <c r="K50" s="64"/>
      <c r="L50" s="64"/>
      <c r="M50" s="64"/>
      <c r="N50" s="64"/>
      <c r="O50" s="64"/>
      <c r="P50" s="64"/>
      <c r="Q50" s="64"/>
      <c r="R50" s="64"/>
      <c r="S50" s="64"/>
      <c r="T50" s="64"/>
      <c r="U50" s="64"/>
    </row>
    <row r="51" spans="2:21" x14ac:dyDescent="0.25">
      <c r="B51" s="5"/>
      <c r="C51" s="5"/>
      <c r="D51" s="74"/>
      <c r="E51" s="84"/>
      <c r="F51" s="83"/>
      <c r="G51" s="5"/>
      <c r="H51" s="56"/>
      <c r="I51" s="64"/>
      <c r="J51" s="64"/>
      <c r="K51" s="64"/>
      <c r="L51" s="64"/>
      <c r="M51" s="64"/>
      <c r="N51" s="64"/>
      <c r="O51" s="64"/>
      <c r="P51" s="64"/>
      <c r="Q51" s="64"/>
      <c r="R51" s="64"/>
      <c r="S51" s="64"/>
      <c r="T51" s="64"/>
      <c r="U51" s="64"/>
    </row>
    <row r="52" spans="2:21" x14ac:dyDescent="0.25">
      <c r="B52" s="5"/>
      <c r="C52" s="5"/>
      <c r="D52" s="74"/>
      <c r="E52" s="84" t="s">
        <v>35</v>
      </c>
      <c r="F52" s="83"/>
      <c r="G52" s="5"/>
      <c r="H52" s="56"/>
      <c r="I52" s="64"/>
      <c r="J52" s="64"/>
      <c r="K52" s="64"/>
      <c r="L52" s="64"/>
      <c r="M52" s="64"/>
      <c r="N52" s="64"/>
      <c r="O52" s="64"/>
      <c r="P52" s="64"/>
      <c r="Q52" s="64"/>
      <c r="R52" s="64"/>
      <c r="S52" s="64"/>
      <c r="T52" s="64"/>
      <c r="U52" s="64"/>
    </row>
    <row r="53" spans="2:21" x14ac:dyDescent="0.25">
      <c r="B53" s="5"/>
      <c r="C53" s="5"/>
      <c r="D53" s="74"/>
      <c r="E53" s="84"/>
      <c r="F53" s="83" t="s">
        <v>36</v>
      </c>
      <c r="G53" s="5"/>
      <c r="H53" s="56"/>
      <c r="I53" s="64"/>
      <c r="J53" s="64"/>
      <c r="K53" s="64"/>
      <c r="L53" s="64"/>
      <c r="M53" s="64"/>
      <c r="N53" s="64"/>
      <c r="O53" s="64"/>
      <c r="P53" s="64"/>
      <c r="Q53" s="64"/>
      <c r="R53" s="64"/>
      <c r="S53" s="64"/>
      <c r="T53" s="64"/>
      <c r="U53" s="64"/>
    </row>
    <row r="54" spans="2:21" ht="30" x14ac:dyDescent="0.25">
      <c r="B54" s="5"/>
      <c r="C54" s="5"/>
      <c r="D54" s="74"/>
      <c r="E54" s="84"/>
      <c r="F54" s="85" t="s">
        <v>37</v>
      </c>
      <c r="G54" s="5"/>
      <c r="H54" s="56"/>
      <c r="I54" s="64"/>
      <c r="J54" s="64"/>
      <c r="K54" s="64"/>
      <c r="L54" s="64"/>
      <c r="M54" s="64"/>
      <c r="N54" s="64"/>
      <c r="O54" s="64"/>
      <c r="P54" s="64"/>
      <c r="Q54" s="64"/>
      <c r="R54" s="64"/>
      <c r="S54" s="64"/>
      <c r="T54" s="64"/>
      <c r="U54" s="64"/>
    </row>
    <row r="55" spans="2:21" x14ac:dyDescent="0.25">
      <c r="B55" s="5"/>
      <c r="C55" s="5"/>
      <c r="D55" s="74"/>
      <c r="E55" s="84"/>
      <c r="F55" s="83"/>
      <c r="G55" s="5"/>
      <c r="H55" s="56"/>
      <c r="I55" s="64"/>
      <c r="J55" s="64"/>
      <c r="K55" s="64"/>
      <c r="L55" s="64"/>
      <c r="M55" s="64"/>
      <c r="N55" s="64"/>
      <c r="O55" s="64"/>
      <c r="P55" s="64"/>
      <c r="Q55" s="64"/>
      <c r="R55" s="64"/>
      <c r="S55" s="64"/>
      <c r="T55" s="64"/>
      <c r="U55" s="64"/>
    </row>
    <row r="56" spans="2:21" x14ac:dyDescent="0.25">
      <c r="B56" s="5"/>
      <c r="C56" s="5"/>
      <c r="D56" s="74"/>
      <c r="E56" s="84" t="s">
        <v>38</v>
      </c>
      <c r="F56" s="83"/>
      <c r="G56" s="5"/>
      <c r="H56" s="56"/>
      <c r="I56" s="64"/>
      <c r="J56" s="64"/>
      <c r="K56" s="64"/>
      <c r="L56" s="64"/>
      <c r="M56" s="64"/>
      <c r="N56" s="64"/>
      <c r="O56" s="64"/>
      <c r="P56" s="64"/>
      <c r="Q56" s="64"/>
      <c r="R56" s="64"/>
      <c r="S56" s="64"/>
      <c r="T56" s="64"/>
      <c r="U56" s="64"/>
    </row>
    <row r="57" spans="2:21" x14ac:dyDescent="0.25">
      <c r="B57" s="5"/>
      <c r="C57" s="5"/>
      <c r="D57" s="74"/>
      <c r="E57" s="57"/>
      <c r="F57" s="83" t="s">
        <v>39</v>
      </c>
      <c r="G57" s="5"/>
      <c r="H57" s="56"/>
      <c r="I57" s="64"/>
      <c r="J57" s="64"/>
      <c r="K57" s="64"/>
      <c r="L57" s="64"/>
      <c r="M57" s="64"/>
      <c r="N57" s="64"/>
      <c r="O57" s="64"/>
      <c r="P57" s="64"/>
      <c r="Q57" s="64"/>
      <c r="R57" s="64"/>
      <c r="S57" s="64"/>
      <c r="T57" s="64"/>
      <c r="U57" s="64"/>
    </row>
    <row r="58" spans="2:21" x14ac:dyDescent="0.25">
      <c r="B58" s="5"/>
      <c r="C58" s="5"/>
      <c r="D58" s="74"/>
      <c r="E58" s="57"/>
      <c r="F58" s="83" t="s">
        <v>40</v>
      </c>
      <c r="G58" s="5"/>
      <c r="H58" s="56"/>
      <c r="I58" s="64"/>
      <c r="J58" s="64"/>
      <c r="K58" s="64"/>
      <c r="L58" s="64"/>
      <c r="M58" s="64"/>
      <c r="N58" s="64"/>
      <c r="O58" s="64"/>
      <c r="P58" s="64"/>
      <c r="Q58" s="64"/>
      <c r="R58" s="64"/>
      <c r="S58" s="64"/>
      <c r="T58" s="64"/>
      <c r="U58" s="64"/>
    </row>
    <row r="59" spans="2:21" ht="30" x14ac:dyDescent="0.25">
      <c r="B59" s="5"/>
      <c r="C59" s="5"/>
      <c r="D59" s="74"/>
      <c r="E59" s="57"/>
      <c r="F59" s="85" t="s">
        <v>41</v>
      </c>
      <c r="G59" s="5"/>
      <c r="H59" s="56"/>
      <c r="I59" s="64"/>
      <c r="J59" s="64"/>
      <c r="K59" s="64"/>
      <c r="L59" s="64"/>
      <c r="M59" s="64"/>
      <c r="N59" s="64"/>
      <c r="O59" s="64"/>
      <c r="P59" s="64"/>
      <c r="Q59" s="64"/>
      <c r="R59" s="64"/>
      <c r="S59" s="64"/>
      <c r="T59" s="64"/>
      <c r="U59" s="64"/>
    </row>
    <row r="60" spans="2:21" x14ac:dyDescent="0.25">
      <c r="B60" s="5"/>
      <c r="C60" s="5"/>
      <c r="D60" s="74"/>
      <c r="E60" s="57"/>
      <c r="F60" s="83"/>
      <c r="G60" s="5"/>
      <c r="H60" s="56"/>
      <c r="I60" s="64"/>
      <c r="J60" s="64"/>
      <c r="K60" s="64"/>
      <c r="L60" s="64"/>
      <c r="M60" s="64"/>
      <c r="N60" s="64"/>
      <c r="O60" s="64"/>
      <c r="P60" s="64"/>
      <c r="Q60" s="64"/>
      <c r="R60" s="64"/>
      <c r="S60" s="64"/>
      <c r="T60" s="64"/>
      <c r="U60" s="64"/>
    </row>
    <row r="61" spans="2:21" x14ac:dyDescent="0.25">
      <c r="B61" s="5"/>
      <c r="C61" s="5"/>
      <c r="D61" s="74"/>
      <c r="E61" s="84" t="s">
        <v>42</v>
      </c>
      <c r="F61" s="83"/>
      <c r="G61" s="5"/>
      <c r="H61" s="56"/>
      <c r="I61" s="64"/>
      <c r="J61" s="64"/>
      <c r="K61" s="64"/>
      <c r="L61" s="64"/>
      <c r="M61" s="64"/>
      <c r="N61" s="64"/>
      <c r="O61" s="64"/>
      <c r="P61" s="64"/>
      <c r="Q61" s="64"/>
      <c r="R61" s="64"/>
      <c r="S61" s="64"/>
      <c r="T61" s="64"/>
      <c r="U61" s="64"/>
    </row>
    <row r="62" spans="2:21" x14ac:dyDescent="0.25">
      <c r="B62" s="5"/>
      <c r="C62" s="5"/>
      <c r="D62" s="74"/>
      <c r="E62" s="84"/>
      <c r="F62" s="75" t="s">
        <v>43</v>
      </c>
      <c r="G62" s="5"/>
      <c r="H62" s="56"/>
      <c r="I62" s="64"/>
      <c r="J62" s="64"/>
      <c r="K62" s="64"/>
      <c r="L62" s="64"/>
      <c r="M62" s="64"/>
      <c r="N62" s="64"/>
      <c r="O62" s="64"/>
      <c r="P62" s="64"/>
      <c r="Q62" s="64"/>
      <c r="R62" s="64"/>
      <c r="S62" s="64"/>
      <c r="T62" s="64"/>
      <c r="U62" s="64"/>
    </row>
    <row r="63" spans="2:21" x14ac:dyDescent="0.25">
      <c r="B63" s="5"/>
      <c r="C63" s="5"/>
      <c r="D63" s="74"/>
      <c r="E63" s="57"/>
      <c r="F63" s="83" t="s">
        <v>44</v>
      </c>
      <c r="G63" s="5"/>
      <c r="H63" s="56"/>
      <c r="I63" s="64"/>
      <c r="J63" s="64"/>
      <c r="K63" s="64"/>
      <c r="L63" s="64"/>
      <c r="M63" s="64"/>
      <c r="N63" s="64"/>
      <c r="O63" s="64"/>
      <c r="P63" s="64"/>
      <c r="Q63" s="64"/>
      <c r="R63" s="64"/>
      <c r="S63" s="64"/>
      <c r="T63" s="64"/>
      <c r="U63" s="64"/>
    </row>
    <row r="64" spans="2:21" x14ac:dyDescent="0.25">
      <c r="B64" s="5"/>
      <c r="C64" s="5"/>
      <c r="D64" s="74"/>
      <c r="E64" s="57"/>
      <c r="F64" s="83" t="s">
        <v>45</v>
      </c>
      <c r="G64" s="5"/>
      <c r="H64" s="56"/>
      <c r="I64" s="64"/>
      <c r="J64" s="64"/>
      <c r="K64" s="64"/>
      <c r="L64" s="64"/>
      <c r="M64" s="64"/>
      <c r="N64" s="64"/>
      <c r="O64" s="64"/>
      <c r="P64" s="64"/>
      <c r="Q64" s="64"/>
      <c r="R64" s="64"/>
      <c r="S64" s="64"/>
      <c r="T64" s="64"/>
      <c r="U64" s="64"/>
    </row>
    <row r="65" spans="2:21" x14ac:dyDescent="0.25">
      <c r="B65" s="5"/>
      <c r="C65" s="5"/>
      <c r="D65" s="74"/>
      <c r="E65" s="60"/>
      <c r="F65" s="75"/>
      <c r="G65" s="5"/>
      <c r="H65" s="56"/>
      <c r="I65" s="64"/>
      <c r="J65" s="64"/>
      <c r="K65" s="64"/>
      <c r="L65" s="64"/>
      <c r="M65" s="64"/>
      <c r="N65" s="64"/>
      <c r="O65" s="64"/>
      <c r="P65" s="64"/>
      <c r="Q65" s="64"/>
      <c r="R65" s="64"/>
      <c r="S65" s="64"/>
      <c r="T65" s="64"/>
      <c r="U65" s="64"/>
    </row>
    <row r="66" spans="2:21" ht="20.25" x14ac:dyDescent="0.3">
      <c r="B66" s="5"/>
      <c r="C66" s="5"/>
      <c r="D66" s="74"/>
      <c r="E66" s="419" t="s">
        <v>46</v>
      </c>
      <c r="F66" s="70"/>
      <c r="G66" s="5"/>
      <c r="H66" s="61"/>
      <c r="I66" s="64"/>
      <c r="J66" s="64"/>
      <c r="K66" s="64"/>
      <c r="L66" s="64"/>
      <c r="M66" s="64"/>
      <c r="N66" s="64"/>
      <c r="O66" s="64"/>
      <c r="P66" s="64"/>
      <c r="Q66" s="64"/>
      <c r="R66" s="64"/>
      <c r="S66" s="64"/>
      <c r="T66" s="64"/>
      <c r="U66" s="64"/>
    </row>
    <row r="67" spans="2:21" ht="8.25" customHeight="1" x14ac:dyDescent="0.25">
      <c r="B67" s="5"/>
      <c r="C67" s="5"/>
      <c r="D67" s="74"/>
      <c r="E67" s="86"/>
      <c r="F67" s="70"/>
      <c r="G67" s="5"/>
      <c r="H67" s="61"/>
      <c r="I67" s="64"/>
      <c r="J67" s="64"/>
      <c r="K67" s="64"/>
      <c r="L67" s="64"/>
      <c r="M67" s="64"/>
      <c r="N67" s="64"/>
      <c r="O67" s="64"/>
      <c r="P67" s="64"/>
      <c r="Q67" s="64"/>
      <c r="R67" s="64"/>
      <c r="S67" s="64"/>
      <c r="T67" s="64"/>
      <c r="U67" s="64"/>
    </row>
    <row r="68" spans="2:21" x14ac:dyDescent="0.25">
      <c r="B68" s="5"/>
      <c r="C68" s="5"/>
      <c r="D68" s="74"/>
      <c r="E68" s="84" t="s">
        <v>3</v>
      </c>
      <c r="F68" s="83"/>
      <c r="G68" s="5"/>
      <c r="H68" s="61"/>
      <c r="I68" s="64"/>
      <c r="J68" s="64"/>
      <c r="K68" s="64"/>
      <c r="L68" s="64"/>
      <c r="M68" s="64"/>
      <c r="N68" s="64"/>
      <c r="O68" s="64"/>
      <c r="P68" s="64"/>
      <c r="Q68" s="64"/>
      <c r="R68" s="64"/>
      <c r="S68" s="64"/>
      <c r="T68" s="64"/>
      <c r="U68" s="64"/>
    </row>
    <row r="69" spans="2:21" x14ac:dyDescent="0.25">
      <c r="B69" s="5"/>
      <c r="C69" s="5"/>
      <c r="D69" s="74"/>
      <c r="E69" s="57"/>
      <c r="F69" s="75" t="s">
        <v>4</v>
      </c>
      <c r="G69" s="5"/>
      <c r="H69" s="56"/>
      <c r="I69" s="64"/>
      <c r="J69" s="64"/>
      <c r="K69" s="64"/>
      <c r="L69" s="64"/>
      <c r="M69" s="64"/>
      <c r="N69" s="64"/>
      <c r="O69" s="64"/>
      <c r="P69" s="64"/>
      <c r="Q69" s="64"/>
      <c r="R69" s="64"/>
      <c r="S69" s="64"/>
      <c r="T69" s="64"/>
      <c r="U69" s="64"/>
    </row>
    <row r="70" spans="2:21" x14ac:dyDescent="0.25">
      <c r="B70" s="5"/>
      <c r="C70" s="5"/>
      <c r="D70" s="74"/>
      <c r="E70" s="5"/>
      <c r="F70" s="75"/>
      <c r="G70" s="5"/>
      <c r="H70" s="56"/>
      <c r="I70" s="64"/>
      <c r="J70" s="64"/>
      <c r="K70" s="64"/>
      <c r="L70" s="64"/>
      <c r="M70" s="64"/>
      <c r="N70" s="64"/>
      <c r="O70" s="64"/>
      <c r="P70" s="64"/>
      <c r="Q70" s="64"/>
      <c r="R70" s="64"/>
      <c r="S70" s="64"/>
      <c r="T70" s="64"/>
      <c r="U70" s="64"/>
    </row>
    <row r="71" spans="2:21" x14ac:dyDescent="0.25">
      <c r="B71" s="5"/>
      <c r="C71" s="5"/>
      <c r="D71" s="74"/>
      <c r="E71" s="84" t="s">
        <v>6</v>
      </c>
      <c r="F71" s="83"/>
      <c r="G71" s="5"/>
      <c r="H71" s="56"/>
      <c r="I71" s="64"/>
      <c r="J71" s="64"/>
      <c r="K71" s="64"/>
      <c r="L71" s="64"/>
      <c r="M71" s="64"/>
      <c r="N71" s="64"/>
      <c r="O71" s="64"/>
      <c r="P71" s="64"/>
      <c r="Q71" s="64"/>
      <c r="R71" s="64"/>
      <c r="S71" s="64"/>
      <c r="T71" s="64"/>
      <c r="U71" s="64"/>
    </row>
    <row r="72" spans="2:21" x14ac:dyDescent="0.25">
      <c r="B72" s="5"/>
      <c r="C72" s="5"/>
      <c r="D72" s="74"/>
      <c r="E72" s="84"/>
      <c r="F72" s="83" t="s">
        <v>7</v>
      </c>
      <c r="G72" s="5"/>
      <c r="H72" s="56"/>
      <c r="I72" s="64"/>
      <c r="J72" s="64"/>
      <c r="K72" s="64"/>
      <c r="L72" s="64"/>
      <c r="M72" s="64"/>
      <c r="N72" s="64"/>
      <c r="O72" s="64"/>
      <c r="P72" s="64"/>
      <c r="Q72" s="64"/>
      <c r="R72" s="64"/>
      <c r="S72" s="64"/>
      <c r="T72" s="64"/>
      <c r="U72" s="64"/>
    </row>
    <row r="73" spans="2:21" x14ac:dyDescent="0.25">
      <c r="B73" s="5"/>
      <c r="C73" s="5"/>
      <c r="D73" s="74"/>
      <c r="E73" s="5"/>
      <c r="F73" s="83"/>
      <c r="G73" s="5"/>
      <c r="H73" s="56"/>
      <c r="I73" s="64"/>
      <c r="J73" s="64"/>
      <c r="K73" s="64"/>
      <c r="L73" s="64"/>
      <c r="M73" s="64"/>
      <c r="N73" s="64"/>
      <c r="O73" s="64"/>
      <c r="P73" s="64"/>
      <c r="Q73" s="64"/>
      <c r="R73" s="64"/>
      <c r="S73" s="64"/>
      <c r="T73" s="64"/>
      <c r="U73" s="64"/>
    </row>
    <row r="74" spans="2:21" x14ac:dyDescent="0.25">
      <c r="B74" s="5"/>
      <c r="C74" s="5"/>
      <c r="D74" s="74"/>
      <c r="E74" s="84" t="s">
        <v>8</v>
      </c>
      <c r="F74" s="83"/>
      <c r="G74" s="5"/>
      <c r="H74" s="56"/>
      <c r="I74" s="64"/>
      <c r="J74" s="64"/>
      <c r="K74" s="64"/>
      <c r="L74" s="64"/>
      <c r="M74" s="64"/>
      <c r="N74" s="64"/>
      <c r="O74" s="64"/>
      <c r="P74" s="64"/>
      <c r="Q74" s="64"/>
      <c r="R74" s="64"/>
      <c r="S74" s="64"/>
      <c r="T74" s="64"/>
      <c r="U74" s="64"/>
    </row>
    <row r="75" spans="2:21" x14ac:dyDescent="0.25">
      <c r="B75" s="5"/>
      <c r="C75" s="5"/>
      <c r="D75" s="74"/>
      <c r="E75" s="5"/>
      <c r="F75" s="83" t="s">
        <v>9</v>
      </c>
      <c r="G75" s="5"/>
      <c r="H75" s="56"/>
      <c r="I75" s="64"/>
      <c r="J75" s="64"/>
      <c r="K75" s="64"/>
      <c r="L75" s="64"/>
      <c r="M75" s="64"/>
      <c r="N75" s="64"/>
      <c r="O75" s="64"/>
      <c r="P75" s="64"/>
      <c r="Q75" s="64"/>
      <c r="R75" s="64"/>
      <c r="S75" s="64"/>
      <c r="T75" s="64"/>
      <c r="U75" s="64"/>
    </row>
    <row r="76" spans="2:21" x14ac:dyDescent="0.25">
      <c r="B76" s="5"/>
      <c r="C76" s="5"/>
      <c r="D76" s="74"/>
      <c r="E76" s="5"/>
      <c r="F76" s="83" t="s">
        <v>10</v>
      </c>
      <c r="G76" s="5"/>
      <c r="H76" s="56"/>
      <c r="I76" s="64"/>
      <c r="J76" s="64"/>
      <c r="K76" s="64"/>
      <c r="L76" s="64"/>
      <c r="M76" s="64"/>
      <c r="N76" s="64"/>
      <c r="O76" s="64"/>
      <c r="P76" s="64"/>
      <c r="Q76" s="64"/>
      <c r="R76" s="64"/>
      <c r="S76" s="64"/>
      <c r="T76" s="64"/>
      <c r="U76" s="64"/>
    </row>
    <row r="77" spans="2:21" x14ac:dyDescent="0.25">
      <c r="B77" s="5"/>
      <c r="C77" s="5"/>
      <c r="D77" s="74"/>
      <c r="E77" s="5"/>
      <c r="F77" s="83" t="s">
        <v>11</v>
      </c>
      <c r="G77" s="5"/>
      <c r="H77" s="56"/>
      <c r="I77" s="64"/>
      <c r="J77" s="64"/>
      <c r="K77" s="64"/>
      <c r="L77" s="64"/>
      <c r="M77" s="64"/>
      <c r="N77" s="64"/>
      <c r="O77" s="64"/>
      <c r="P77" s="64"/>
      <c r="Q77" s="64"/>
      <c r="R77" s="64"/>
      <c r="S77" s="64"/>
      <c r="T77" s="64"/>
      <c r="U77" s="64"/>
    </row>
    <row r="78" spans="2:21" x14ac:dyDescent="0.25">
      <c r="B78" s="5"/>
      <c r="C78" s="5"/>
      <c r="D78" s="74"/>
      <c r="E78" s="5"/>
      <c r="F78" s="83" t="s">
        <v>12</v>
      </c>
      <c r="G78" s="5"/>
      <c r="H78" s="56"/>
      <c r="I78" s="64"/>
      <c r="J78" s="64"/>
      <c r="K78" s="64"/>
      <c r="L78" s="64"/>
      <c r="M78" s="64"/>
      <c r="N78" s="64"/>
      <c r="O78" s="64"/>
      <c r="P78" s="64"/>
      <c r="Q78" s="64"/>
      <c r="R78" s="64"/>
      <c r="S78" s="64"/>
      <c r="T78" s="64"/>
      <c r="U78" s="64"/>
    </row>
    <row r="79" spans="2:21" x14ac:dyDescent="0.25">
      <c r="B79" s="5"/>
      <c r="C79" s="5"/>
      <c r="D79" s="74"/>
      <c r="E79" s="5"/>
      <c r="F79" s="83" t="s">
        <v>13</v>
      </c>
      <c r="G79" s="5"/>
      <c r="H79" s="56"/>
      <c r="I79" s="64"/>
      <c r="J79" s="64"/>
      <c r="K79" s="64"/>
      <c r="L79" s="64"/>
      <c r="M79" s="64"/>
      <c r="N79" s="64"/>
      <c r="O79" s="64"/>
      <c r="P79" s="64"/>
      <c r="Q79" s="64"/>
      <c r="R79" s="64"/>
      <c r="S79" s="64"/>
      <c r="T79" s="64"/>
      <c r="U79" s="64"/>
    </row>
    <row r="80" spans="2:21" x14ac:dyDescent="0.25">
      <c r="B80" s="5"/>
      <c r="C80" s="5"/>
      <c r="D80" s="74"/>
      <c r="E80" s="5"/>
      <c r="F80" s="83" t="s">
        <v>14</v>
      </c>
      <c r="G80" s="5"/>
      <c r="H80" s="56"/>
      <c r="I80" s="64"/>
      <c r="J80" s="64"/>
      <c r="K80" s="64"/>
      <c r="L80" s="64"/>
      <c r="M80" s="64"/>
      <c r="N80" s="64"/>
      <c r="O80" s="64"/>
      <c r="P80" s="64"/>
      <c r="Q80" s="64"/>
      <c r="R80" s="64"/>
      <c r="S80" s="64"/>
      <c r="T80" s="64"/>
      <c r="U80" s="64"/>
    </row>
    <row r="81" spans="2:21" x14ac:dyDescent="0.25">
      <c r="B81" s="5"/>
      <c r="C81" s="5"/>
      <c r="D81" s="74"/>
      <c r="E81" s="5"/>
      <c r="F81" s="83" t="s">
        <v>15</v>
      </c>
      <c r="G81" s="5"/>
      <c r="H81" s="56"/>
      <c r="I81" s="64"/>
      <c r="J81" s="64"/>
      <c r="K81" s="64"/>
      <c r="L81" s="64"/>
      <c r="M81" s="64"/>
      <c r="N81" s="64"/>
      <c r="O81" s="64"/>
      <c r="P81" s="64"/>
      <c r="Q81" s="64"/>
      <c r="R81" s="64"/>
      <c r="S81" s="64"/>
      <c r="T81" s="64"/>
      <c r="U81" s="64"/>
    </row>
    <row r="82" spans="2:21" x14ac:dyDescent="0.25">
      <c r="B82" s="5"/>
      <c r="C82" s="5"/>
      <c r="D82" s="74"/>
      <c r="E82" s="5"/>
      <c r="F82" s="83" t="s">
        <v>16</v>
      </c>
      <c r="G82" s="5"/>
      <c r="H82" s="56"/>
      <c r="I82" s="64"/>
      <c r="J82" s="64"/>
      <c r="K82" s="64"/>
      <c r="L82" s="64"/>
      <c r="M82" s="64"/>
      <c r="N82" s="64"/>
      <c r="O82" s="64"/>
      <c r="P82" s="64"/>
      <c r="Q82" s="64"/>
      <c r="R82" s="64"/>
      <c r="S82" s="64"/>
      <c r="T82" s="64"/>
      <c r="U82" s="64"/>
    </row>
    <row r="83" spans="2:21" x14ac:dyDescent="0.25">
      <c r="B83" s="5"/>
      <c r="C83" s="5"/>
      <c r="D83" s="74"/>
      <c r="E83" s="5"/>
      <c r="F83" s="83" t="s">
        <v>17</v>
      </c>
      <c r="G83" s="5"/>
      <c r="H83" s="56"/>
      <c r="I83" s="64"/>
      <c r="J83" s="64"/>
      <c r="K83" s="64"/>
      <c r="L83" s="64"/>
      <c r="M83" s="64"/>
      <c r="N83" s="64"/>
      <c r="O83" s="64"/>
      <c r="P83" s="64"/>
      <c r="Q83" s="64"/>
      <c r="R83" s="64"/>
      <c r="S83" s="64"/>
      <c r="T83" s="64"/>
      <c r="U83" s="64"/>
    </row>
    <row r="84" spans="2:21" x14ac:dyDescent="0.25">
      <c r="B84" s="5"/>
      <c r="C84" s="5"/>
      <c r="D84" s="74"/>
      <c r="E84" s="5"/>
      <c r="F84" s="83" t="s">
        <v>18</v>
      </c>
      <c r="G84" s="5"/>
      <c r="H84" s="56"/>
      <c r="I84" s="64"/>
      <c r="J84" s="64"/>
      <c r="K84" s="64"/>
      <c r="L84" s="64"/>
      <c r="M84" s="64"/>
      <c r="N84" s="64"/>
      <c r="O84" s="64"/>
      <c r="P84" s="64"/>
      <c r="Q84" s="64"/>
      <c r="R84" s="64"/>
      <c r="S84" s="64"/>
      <c r="T84" s="64"/>
      <c r="U84" s="64"/>
    </row>
    <row r="85" spans="2:21" x14ac:dyDescent="0.25">
      <c r="B85" s="5"/>
      <c r="C85" s="5"/>
      <c r="D85" s="74"/>
      <c r="E85" s="5"/>
      <c r="F85" s="83" t="s">
        <v>19</v>
      </c>
      <c r="G85" s="5"/>
      <c r="H85" s="56"/>
      <c r="I85" s="64"/>
      <c r="J85" s="64"/>
      <c r="K85" s="64"/>
      <c r="L85" s="64"/>
      <c r="M85" s="64"/>
      <c r="N85" s="64"/>
      <c r="O85" s="64"/>
      <c r="P85" s="64"/>
      <c r="Q85" s="64"/>
      <c r="R85" s="64"/>
      <c r="S85" s="64"/>
      <c r="T85" s="64"/>
      <c r="U85" s="64"/>
    </row>
    <row r="86" spans="2:21" x14ac:dyDescent="0.25">
      <c r="B86" s="5"/>
      <c r="C86" s="5"/>
      <c r="D86" s="74"/>
      <c r="E86" s="5"/>
      <c r="F86" s="83" t="s">
        <v>20</v>
      </c>
      <c r="G86" s="5"/>
      <c r="H86" s="56"/>
      <c r="I86" s="64"/>
      <c r="J86" s="64"/>
      <c r="K86" s="64"/>
      <c r="L86" s="64"/>
      <c r="M86" s="64"/>
      <c r="N86" s="64"/>
      <c r="O86" s="64"/>
      <c r="P86" s="64"/>
      <c r="Q86" s="64"/>
      <c r="R86" s="64"/>
      <c r="S86" s="64"/>
      <c r="T86" s="64"/>
      <c r="U86" s="64"/>
    </row>
    <row r="87" spans="2:21" x14ac:dyDescent="0.25">
      <c r="B87" s="5"/>
      <c r="C87" s="5"/>
      <c r="D87" s="74"/>
      <c r="E87" s="5"/>
      <c r="F87" s="83" t="s">
        <v>21</v>
      </c>
      <c r="G87" s="5"/>
      <c r="H87" s="56"/>
      <c r="I87" s="64"/>
      <c r="J87" s="64"/>
      <c r="K87" s="64"/>
      <c r="L87" s="64"/>
      <c r="M87" s="64"/>
      <c r="N87" s="64"/>
      <c r="O87" s="64"/>
      <c r="P87" s="64"/>
      <c r="Q87" s="64"/>
      <c r="R87" s="64"/>
      <c r="S87" s="64"/>
      <c r="T87" s="64"/>
      <c r="U87" s="64"/>
    </row>
    <row r="88" spans="2:21" x14ac:dyDescent="0.25">
      <c r="B88" s="5"/>
      <c r="C88" s="5"/>
      <c r="D88" s="74"/>
      <c r="E88" s="5"/>
      <c r="F88" s="70"/>
      <c r="G88" s="5"/>
      <c r="H88" s="56"/>
      <c r="I88" s="64"/>
      <c r="J88" s="64"/>
      <c r="K88" s="64"/>
      <c r="L88" s="64"/>
      <c r="M88" s="64"/>
      <c r="N88" s="64"/>
      <c r="O88" s="64"/>
      <c r="P88" s="64"/>
      <c r="Q88" s="64"/>
      <c r="R88" s="64"/>
      <c r="S88" s="64"/>
      <c r="T88" s="64"/>
      <c r="U88" s="64"/>
    </row>
    <row r="89" spans="2:21" x14ac:dyDescent="0.25">
      <c r="B89" s="5"/>
      <c r="C89" s="5"/>
      <c r="D89" s="74"/>
      <c r="E89" s="84" t="s">
        <v>38</v>
      </c>
      <c r="F89" s="83"/>
      <c r="G89" s="5"/>
      <c r="H89" s="56"/>
      <c r="I89" s="64"/>
      <c r="J89" s="64"/>
      <c r="K89" s="64"/>
      <c r="L89" s="64"/>
      <c r="M89" s="64"/>
      <c r="N89" s="64"/>
      <c r="O89" s="64"/>
      <c r="P89" s="64"/>
      <c r="Q89" s="64"/>
      <c r="R89" s="64"/>
      <c r="S89" s="64"/>
      <c r="T89" s="64"/>
      <c r="U89" s="64"/>
    </row>
    <row r="90" spans="2:21" x14ac:dyDescent="0.25">
      <c r="B90" s="5"/>
      <c r="C90" s="5"/>
      <c r="D90" s="74"/>
      <c r="E90" s="57"/>
      <c r="F90" s="83" t="s">
        <v>39</v>
      </c>
      <c r="G90" s="5"/>
      <c r="H90" s="56"/>
      <c r="I90" s="64"/>
      <c r="J90" s="64"/>
      <c r="K90" s="64"/>
      <c r="L90" s="64"/>
      <c r="M90" s="64"/>
      <c r="N90" s="64"/>
      <c r="O90" s="64"/>
      <c r="P90" s="64"/>
      <c r="Q90" s="64"/>
      <c r="R90" s="64"/>
      <c r="S90" s="64"/>
      <c r="T90" s="64"/>
      <c r="U90" s="64"/>
    </row>
    <row r="91" spans="2:21" x14ac:dyDescent="0.25">
      <c r="B91" s="5"/>
      <c r="C91" s="5"/>
      <c r="D91" s="74"/>
      <c r="E91" s="57"/>
      <c r="F91" s="83" t="s">
        <v>40</v>
      </c>
      <c r="G91" s="5"/>
      <c r="H91" s="56"/>
      <c r="I91" s="64"/>
      <c r="J91" s="64"/>
      <c r="K91" s="64"/>
      <c r="L91" s="64"/>
      <c r="M91" s="64"/>
      <c r="N91" s="64"/>
      <c r="O91" s="64"/>
      <c r="P91" s="64"/>
      <c r="Q91" s="64"/>
      <c r="R91" s="64"/>
      <c r="S91" s="64"/>
      <c r="T91" s="64"/>
      <c r="U91" s="64"/>
    </row>
    <row r="92" spans="2:21" ht="30" x14ac:dyDescent="0.25">
      <c r="B92" s="5"/>
      <c r="C92" s="5"/>
      <c r="D92" s="74"/>
      <c r="E92" s="57"/>
      <c r="F92" s="85" t="s">
        <v>41</v>
      </c>
      <c r="G92" s="5"/>
      <c r="H92" s="56"/>
      <c r="I92" s="64"/>
      <c r="J92" s="64"/>
      <c r="K92" s="64"/>
      <c r="L92" s="64"/>
      <c r="M92" s="64"/>
      <c r="N92" s="64"/>
      <c r="O92" s="64"/>
      <c r="P92" s="64"/>
      <c r="Q92" s="64"/>
      <c r="R92" s="64"/>
      <c r="S92" s="64"/>
      <c r="T92" s="64"/>
      <c r="U92" s="64"/>
    </row>
    <row r="93" spans="2:21" x14ac:dyDescent="0.25">
      <c r="B93" s="5"/>
      <c r="C93" s="5"/>
      <c r="D93" s="74"/>
      <c r="E93" s="57"/>
      <c r="F93" s="83"/>
      <c r="G93" s="5"/>
      <c r="H93" s="56"/>
      <c r="I93" s="64"/>
      <c r="J93" s="64"/>
      <c r="K93" s="64"/>
      <c r="L93" s="64"/>
      <c r="M93" s="64"/>
      <c r="N93" s="64"/>
      <c r="O93" s="64"/>
      <c r="P93" s="64"/>
      <c r="Q93" s="64"/>
      <c r="R93" s="64"/>
      <c r="S93" s="64"/>
      <c r="T93" s="64"/>
      <c r="U93" s="64"/>
    </row>
    <row r="94" spans="2:21" x14ac:dyDescent="0.25">
      <c r="B94" s="5"/>
      <c r="C94" s="5"/>
      <c r="D94" s="74"/>
      <c r="E94" s="84" t="s">
        <v>42</v>
      </c>
      <c r="F94" s="83"/>
      <c r="G94" s="5"/>
      <c r="H94" s="56"/>
      <c r="I94" s="64"/>
      <c r="J94" s="64"/>
      <c r="K94" s="64"/>
      <c r="L94" s="64"/>
      <c r="M94" s="64"/>
      <c r="N94" s="64"/>
      <c r="O94" s="64"/>
      <c r="P94" s="64"/>
      <c r="Q94" s="64"/>
      <c r="R94" s="64"/>
      <c r="S94" s="64"/>
      <c r="T94" s="64"/>
      <c r="U94" s="64"/>
    </row>
    <row r="95" spans="2:21" x14ac:dyDescent="0.25">
      <c r="B95" s="5"/>
      <c r="C95" s="5"/>
      <c r="D95" s="74"/>
      <c r="E95" s="84"/>
      <c r="F95" s="75" t="s">
        <v>43</v>
      </c>
      <c r="G95" s="5"/>
      <c r="H95" s="56"/>
      <c r="I95" s="64"/>
      <c r="J95" s="64"/>
      <c r="K95" s="64"/>
      <c r="L95" s="64"/>
      <c r="M95" s="64"/>
      <c r="N95" s="64"/>
      <c r="O95" s="64"/>
      <c r="P95" s="64"/>
      <c r="Q95" s="64"/>
      <c r="R95" s="64"/>
      <c r="S95" s="64"/>
      <c r="T95" s="64"/>
      <c r="U95" s="64"/>
    </row>
    <row r="96" spans="2:21" x14ac:dyDescent="0.25">
      <c r="B96" s="5"/>
      <c r="C96" s="5"/>
      <c r="D96" s="74"/>
      <c r="E96" s="57"/>
      <c r="F96" s="83" t="s">
        <v>44</v>
      </c>
      <c r="G96" s="5"/>
      <c r="H96" s="56"/>
      <c r="I96" s="64"/>
      <c r="J96" s="64"/>
      <c r="K96" s="64"/>
      <c r="L96" s="64"/>
      <c r="M96" s="64"/>
      <c r="N96" s="64"/>
      <c r="O96" s="64"/>
      <c r="P96" s="64"/>
      <c r="Q96" s="64"/>
      <c r="R96" s="64"/>
      <c r="S96" s="64"/>
      <c r="T96" s="64"/>
      <c r="U96" s="64"/>
    </row>
    <row r="97" spans="2:21" x14ac:dyDescent="0.25">
      <c r="B97" s="5"/>
      <c r="C97" s="5"/>
      <c r="D97" s="74"/>
      <c r="E97" s="5"/>
      <c r="F97" s="83" t="s">
        <v>45</v>
      </c>
      <c r="G97" s="5"/>
      <c r="H97" s="56"/>
      <c r="I97" s="64"/>
      <c r="J97" s="64"/>
      <c r="K97" s="64"/>
      <c r="L97" s="64"/>
      <c r="M97" s="64"/>
      <c r="N97" s="64"/>
      <c r="O97" s="64"/>
      <c r="P97" s="64"/>
      <c r="Q97" s="64"/>
      <c r="R97" s="64"/>
      <c r="S97" s="64"/>
      <c r="T97" s="64"/>
      <c r="U97" s="64"/>
    </row>
    <row r="98" spans="2:21" ht="15.75" thickBot="1" x14ac:dyDescent="0.3">
      <c r="B98" s="5"/>
      <c r="C98" s="5"/>
      <c r="D98" s="77"/>
      <c r="E98" s="78"/>
      <c r="F98" s="79"/>
      <c r="G98" s="5"/>
      <c r="H98" s="56"/>
      <c r="I98" s="64"/>
      <c r="J98" s="64"/>
      <c r="K98" s="64"/>
      <c r="L98" s="64"/>
      <c r="M98" s="64"/>
      <c r="N98" s="64"/>
      <c r="O98" s="64"/>
      <c r="P98" s="64"/>
      <c r="Q98" s="64"/>
      <c r="R98" s="64"/>
      <c r="S98" s="64"/>
      <c r="T98" s="64"/>
      <c r="U98" s="64"/>
    </row>
    <row r="99" spans="2:21" x14ac:dyDescent="0.25">
      <c r="B99" s="5"/>
      <c r="C99" s="5"/>
      <c r="D99" s="62"/>
      <c r="E99" s="60"/>
      <c r="F99" s="60"/>
      <c r="G99" s="5"/>
      <c r="H99" s="5"/>
    </row>
    <row r="100" spans="2:21" x14ac:dyDescent="0.25">
      <c r="D100" s="65"/>
      <c r="E100" s="66"/>
      <c r="F100" s="67"/>
    </row>
    <row r="101" spans="2:21" x14ac:dyDescent="0.25">
      <c r="D101" s="65"/>
      <c r="E101" s="68"/>
      <c r="F101" s="67"/>
    </row>
    <row r="102" spans="2:21" x14ac:dyDescent="0.25">
      <c r="D102" s="65"/>
      <c r="E102" s="66"/>
      <c r="F102" s="67"/>
    </row>
    <row r="103" spans="2:21" x14ac:dyDescent="0.25">
      <c r="D103" s="65"/>
      <c r="E103" s="68"/>
      <c r="F103" s="67"/>
    </row>
    <row r="104" spans="2:21" x14ac:dyDescent="0.25">
      <c r="D104" s="65"/>
      <c r="E104" s="68"/>
      <c r="F104" s="67"/>
    </row>
    <row r="105" spans="2:21" x14ac:dyDescent="0.25">
      <c r="D105" s="65"/>
      <c r="E105" s="68"/>
      <c r="F105" s="67"/>
    </row>
    <row r="106" spans="2:21" x14ac:dyDescent="0.25">
      <c r="D106" s="65"/>
      <c r="E106" s="66"/>
      <c r="F106" s="67"/>
    </row>
    <row r="107" spans="2:21" x14ac:dyDescent="0.25">
      <c r="D107" s="65"/>
      <c r="E107" s="68"/>
      <c r="F107" s="67"/>
    </row>
    <row r="108" spans="2:21" x14ac:dyDescent="0.25">
      <c r="D108" s="65"/>
      <c r="E108" s="68"/>
      <c r="F108" s="67"/>
    </row>
    <row r="109" spans="2:21" x14ac:dyDescent="0.25">
      <c r="D109" s="65"/>
      <c r="E109" s="68"/>
      <c r="F109" s="67"/>
    </row>
    <row r="110" spans="2:21" x14ac:dyDescent="0.25">
      <c r="D110" s="65"/>
      <c r="E110" s="68"/>
      <c r="F110" s="67"/>
    </row>
    <row r="111" spans="2:21" x14ac:dyDescent="0.25">
      <c r="D111" s="65"/>
      <c r="E111" s="68"/>
      <c r="F111" s="67"/>
    </row>
    <row r="112" spans="2:21" x14ac:dyDescent="0.25">
      <c r="D112" s="65"/>
      <c r="E112" s="68"/>
      <c r="F112" s="67"/>
    </row>
    <row r="113" spans="4:6" x14ac:dyDescent="0.25">
      <c r="D113" s="65"/>
      <c r="E113" s="68"/>
      <c r="F113" s="67"/>
    </row>
    <row r="114" spans="4:6" x14ac:dyDescent="0.25">
      <c r="D114" s="65"/>
      <c r="E114" s="68"/>
      <c r="F114" s="67"/>
    </row>
    <row r="115" spans="4:6" x14ac:dyDescent="0.25">
      <c r="D115" s="65"/>
      <c r="E115" s="68"/>
      <c r="F115" s="67"/>
    </row>
    <row r="116" spans="4:6" x14ac:dyDescent="0.25">
      <c r="D116" s="65"/>
      <c r="E116" s="68"/>
      <c r="F116" s="67"/>
    </row>
    <row r="117" spans="4:6" x14ac:dyDescent="0.25">
      <c r="D117" s="65"/>
      <c r="E117" s="68"/>
      <c r="F117" s="67"/>
    </row>
    <row r="118" spans="4:6" x14ac:dyDescent="0.25">
      <c r="D118" s="65"/>
      <c r="E118" s="68"/>
      <c r="F118" s="67"/>
    </row>
    <row r="119" spans="4:6" x14ac:dyDescent="0.25">
      <c r="D119" s="65"/>
      <c r="E119" s="68"/>
      <c r="F119" s="67"/>
    </row>
    <row r="120" spans="4:6" x14ac:dyDescent="0.25">
      <c r="D120" s="65"/>
      <c r="E120" s="68"/>
      <c r="F120" s="67"/>
    </row>
    <row r="121" spans="4:6" x14ac:dyDescent="0.25">
      <c r="D121" s="65"/>
      <c r="E121" s="68"/>
      <c r="F121" s="67"/>
    </row>
    <row r="122" spans="4:6" x14ac:dyDescent="0.25">
      <c r="D122" s="65"/>
      <c r="E122" s="68"/>
      <c r="F122" s="67"/>
    </row>
    <row r="123" spans="4:6" x14ac:dyDescent="0.25">
      <c r="D123" s="65"/>
      <c r="E123" s="68"/>
      <c r="F123" s="67"/>
    </row>
    <row r="124" spans="4:6" x14ac:dyDescent="0.25">
      <c r="D124" s="65"/>
      <c r="E124" s="68"/>
      <c r="F124" s="67"/>
    </row>
    <row r="125" spans="4:6" x14ac:dyDescent="0.25">
      <c r="D125" s="65"/>
      <c r="E125" s="68"/>
      <c r="F125" s="67"/>
    </row>
    <row r="126" spans="4:6" x14ac:dyDescent="0.25">
      <c r="D126" s="65"/>
      <c r="E126" s="68"/>
      <c r="F126" s="67"/>
    </row>
    <row r="127" spans="4:6" x14ac:dyDescent="0.25">
      <c r="D127" s="65"/>
      <c r="E127" s="68"/>
      <c r="F127" s="67"/>
    </row>
    <row r="128" spans="4:6" x14ac:dyDescent="0.25">
      <c r="D128" s="65"/>
      <c r="E128" s="68"/>
      <c r="F128" s="67"/>
    </row>
    <row r="129" spans="4:6" x14ac:dyDescent="0.25">
      <c r="D129" s="65"/>
      <c r="E129" s="68"/>
      <c r="F129" s="67"/>
    </row>
    <row r="130" spans="4:6" x14ac:dyDescent="0.25">
      <c r="D130" s="65"/>
      <c r="E130" s="68"/>
      <c r="F130" s="67"/>
    </row>
    <row r="131" spans="4:6" x14ac:dyDescent="0.25">
      <c r="E131" s="68"/>
      <c r="F131" s="67"/>
    </row>
    <row r="132" spans="4:6" x14ac:dyDescent="0.25">
      <c r="F132" s="67"/>
    </row>
    <row r="133" spans="4:6" x14ac:dyDescent="0.25">
      <c r="F133" s="67"/>
    </row>
    <row r="138" spans="4:6" x14ac:dyDescent="0.25">
      <c r="F138" s="67"/>
    </row>
    <row r="139" spans="4:6" x14ac:dyDescent="0.25">
      <c r="E139" s="68"/>
      <c r="F139" s="67"/>
    </row>
    <row r="140" spans="4:6" x14ac:dyDescent="0.25">
      <c r="E140" s="68"/>
      <c r="F140" s="67"/>
    </row>
    <row r="141" spans="4:6" x14ac:dyDescent="0.25">
      <c r="E141" s="68"/>
      <c r="F141" s="67"/>
    </row>
    <row r="142" spans="4:6" x14ac:dyDescent="0.25">
      <c r="E142" s="68"/>
      <c r="F142" s="67"/>
    </row>
    <row r="143" spans="4:6" x14ac:dyDescent="0.25">
      <c r="E143" s="68"/>
      <c r="F143" s="67"/>
    </row>
    <row r="144" spans="4:6" x14ac:dyDescent="0.25">
      <c r="E144" s="68"/>
      <c r="F144" s="67"/>
    </row>
    <row r="145" spans="5:6" x14ac:dyDescent="0.25">
      <c r="E145" s="68"/>
      <c r="F145" s="67"/>
    </row>
    <row r="146" spans="5:6" x14ac:dyDescent="0.25">
      <c r="E146" s="68"/>
      <c r="F146" s="67"/>
    </row>
    <row r="147" spans="5:6" x14ac:dyDescent="0.25">
      <c r="E147" s="68"/>
      <c r="F147" s="67"/>
    </row>
    <row r="148" spans="5:6" x14ac:dyDescent="0.25">
      <c r="E148" s="66"/>
      <c r="F148" s="67"/>
    </row>
    <row r="149" spans="5:6" x14ac:dyDescent="0.25">
      <c r="E149" s="66"/>
      <c r="F149" s="67"/>
    </row>
    <row r="150" spans="5:6" x14ac:dyDescent="0.25">
      <c r="E150" s="66"/>
      <c r="F150" s="67"/>
    </row>
    <row r="151" spans="5:6" x14ac:dyDescent="0.25">
      <c r="E151" s="66"/>
    </row>
  </sheetData>
  <mergeCells count="1">
    <mergeCell ref="D9:F9"/>
  </mergeCells>
  <hyperlinks>
    <hyperlink ref="F16" location="'EU KM1'!A1" display="EU KM1 - Key metrics template" xr:uid="{B7E13B42-C87E-40F5-8B94-FC9979B9161E}"/>
    <hyperlink ref="F19" location="'EU OV1'!A1" display="EU OV1 – Overview of total risk exposure amounts" xr:uid="{63525FDC-5C06-4A54-A253-1FE885067506}"/>
    <hyperlink ref="F15" location="'EU CC1'!A1" display="EU CC1 - Composition of regulatory own funds" xr:uid="{66CE8F9C-BD75-4750-AB98-343C556851CD}"/>
    <hyperlink ref="F22" location="'EU CQ1'!A1" display="EU CQ1 - Credit quality of forborne exposures" xr:uid="{29DB1586-FC72-4657-A922-23A7F91E3C6F}"/>
    <hyperlink ref="F23" location="'EU CQ3'!A1" display=" EU CQ3: Credit quality of performing and non-performing exposures by past due days" xr:uid="{2E7A3A9B-486E-422D-BA70-10F8BDA19AFE}"/>
    <hyperlink ref="F24" location="'EU CR1'!A1" display="EU CR1: Performing and non-performing exposures and related provisions. " xr:uid="{417088CE-2105-4E18-90DF-412B21C95778}"/>
    <hyperlink ref="F26" location="'EU CQ7'!A1" display="EU CQ7: Collateral obtained by taking possession and execution processes " xr:uid="{12DC47CA-DE6F-4F7E-8AF7-BD69AC4ED891}"/>
    <hyperlink ref="F27" location="'EU CR3'!A1" display=" EU CR3 –  CRM techniques overview:  Disclosure of the use of credit risk mitigation techniques" xr:uid="{AE05316D-4439-4CFA-A7AD-C4ABFD7BAD5D}"/>
    <hyperlink ref="F28" location="'EU CR4'!A1" display="EU CR4 – standardised approach – Credit risk exposure and CRM effects" xr:uid="{E31972CA-1EF4-4564-98B0-2B9BFA11530F}"/>
    <hyperlink ref="F29" location="'EU CR5'!A1" display="EU CR5 – standardised approach" xr:uid="{9A08A7B1-05B2-4CDA-9310-CA2464E7C787}"/>
    <hyperlink ref="F30" location="'EU CR6'!A1" display="EU CR6 – IRB approach – Credit risk exposures by exposure class and PD range" xr:uid="{6C267BE6-859F-474B-B22A-23FCFB497E8F}"/>
    <hyperlink ref="F31" location="'EU CR6-A'!A1" display="EU CR6-A – Scope of the use of IRB and SA approaches" xr:uid="{7A5D53C9-80A9-46C7-A208-073C806DF6BA}"/>
    <hyperlink ref="F34" location="'EU CR8'!A1" display="EU CR8 –  RWEA flow statements of credit risk exposures under the IRB approach " xr:uid="{387B75EA-8906-45CB-A3E3-E8CFABE4C1B8}"/>
    <hyperlink ref="F32" location="'EU CR7'!A1" display="EU CR7 – IRB approach – Effect on the RWEAs of credit derivatives used as CRM techniques" xr:uid="{E50EC89C-D41B-478D-AF68-687B3BDEEE98}"/>
    <hyperlink ref="F33" location="'EU CR7-A'!A1" display="EU CR7-A – IRB approach – Disclosure of the extent of the use of CRM techniques" xr:uid="{59F12EF6-39A2-4BF9-8279-BFD060FD8A11}"/>
    <hyperlink ref="F25" location="'EU CR2'!A1" display="EU CR2: Changes in the stock of non-performing loans and advances" xr:uid="{9B1E7E07-2A75-4BBA-9102-0588D0E31098}"/>
    <hyperlink ref="F37" location="'EU CCR1'!A1" display="EU CCR1 - Analysis of CCR exposure by approach" xr:uid="{E83FECA6-1980-4B62-8FBA-21E9DD52E713}"/>
    <hyperlink ref="F38" location="'EU CCR2'!A1" display="EU CCR2 -Transactions subject to own funds requirements for CVA risk" xr:uid="{7E997022-7BCC-4A1A-84FF-057B072DDF40}"/>
    <hyperlink ref="F39" location="'EU CCR3'!A1" display="EU CCR3 - Standardised approach – CCR exposures by regulatory exposure class and risk weights" xr:uid="{A9CE92EE-387E-406A-99C1-CE966B19B43F}"/>
    <hyperlink ref="F40" location="'EU CCR4'!A1" display="EU CCR4 - IRB approach – CCR exposures by exposure class and PD scale" xr:uid="{FB7B0316-8E02-4F55-8A3A-6E4FBA02C80D}"/>
    <hyperlink ref="F41" location="'EU CCR5'!A1" display="EU CCR5 - Composition of collateral for CCR exposures" xr:uid="{B6A7639D-EAEA-4B5A-B440-A207426A59B2}"/>
    <hyperlink ref="F42" location="'EU CCR6'!A1" display="EU CCR6 - Credit derivatives exposures" xr:uid="{BE9D03BE-82A9-49EC-A91F-19B66B556CBD}"/>
    <hyperlink ref="F43" location="'EU CCR8'!A1" display="EU CCR8 - Exposures to CCPs" xr:uid="{BE907C14-2D81-4DF1-9E8C-4D56C9D513A1}"/>
    <hyperlink ref="F46" location="'EU MR1'!A1" display="MR1 - Market risk under the standardised approach" xr:uid="{665DDC1C-C9AD-4502-A04E-BD8C68FF301F}"/>
    <hyperlink ref="F49" location="'EU CCyB1'!A1" display="EU CCyB1 - Geographical distribution of credit exposures relevant for the calculation of the countercyclical buffer" xr:uid="{66FEADE9-0F3A-48F9-BB19-9B585D50B4BD}"/>
    <hyperlink ref="F50" location="'EU CCyB2'!A1" display="EU CCyB2 - Amount of institution-specific countercyclical capital buffer" xr:uid="{17FA72D3-6578-41DC-BEC9-461226A61172}"/>
    <hyperlink ref="F53" location="'EU SEC1'!A1" display="EU-SEC1 - Securitisation exposures in the non-trading book" xr:uid="{8DD56D72-E699-44A8-AB16-940F24C80DFF}"/>
    <hyperlink ref="F54" location="'EU SEC4'!A1" display="EU-SEC4 - Securitisation exposures in the non-trading book and associated regulatory capital requirements - institution acting as investor" xr:uid="{ABE68F10-D619-4B01-8343-BE3169E26FFD}"/>
    <hyperlink ref="F57" location="'EU LR1'!A1" display="EU LR1 - LRSum: Summary reconciliation of accounting assets and leverage ratio exposures" xr:uid="{1DCF6A4F-F888-4AE9-8175-6F442F618E5C}"/>
    <hyperlink ref="F58" location="'EU LR2'!A1" display="EU LR2 - LRCom: Leverage ratio common disclosure" xr:uid="{404C9D38-8A83-446C-805E-70582CAA4212}"/>
    <hyperlink ref="F59" location="'EU LR3'!A1" display="EU LR3 - LRSpl: Split-up of on balance sheet exposures (excluding derivatives, SFTs and exempted exposures)" xr:uid="{26228E62-9DF5-45A4-B3E6-B61899EB54E0}"/>
    <hyperlink ref="F63" location="'EU LIQ1'!A1" display="EU LIQ1 - Quantitative information of LCR" xr:uid="{A90154EA-59E9-47F6-9740-EA20CF9FD7C5}"/>
    <hyperlink ref="F64" location="'EU LIQ2'!A1" display="EU LIQ2: Net Stable Funding Ratio " xr:uid="{8ED33569-E6D6-4419-B2F8-E2527E7E7611}"/>
    <hyperlink ref="F72" location="'EU OV1 JR'!A1" display="EU OV1 - Overview of total risk exposure amounts" xr:uid="{6739D0F5-E123-4C8C-B095-03B740CADD03}"/>
    <hyperlink ref="F75" location="'EU CQ1 JR'!A1" display="EU CQ1 - Credit quality of forborne exposures" xr:uid="{89E61A0C-A149-4819-B355-E9F1E00C2459}"/>
    <hyperlink ref="F76" location="'EU CQ3 JR'!A1" display="EU CQ3: Credit quality of performing and non-performing exposures by past due days" xr:uid="{0BF09548-05DA-4C7D-88A9-724919A8F58C}"/>
    <hyperlink ref="F77" location="'EU CR1 JR'!A1" display="EU CR1: Performing and non-performing exposures and related provisions. " xr:uid="{EE02266F-2FAA-47FD-A043-7A54093DC72D}"/>
    <hyperlink ref="F79" location="'EU CQ7 JR'!A1" display="EU CQ7: Collateral obtained by taking possession and execution processes " xr:uid="{18AA5052-EB74-4310-9A0C-3673E13F4356}"/>
    <hyperlink ref="F80" location="'EU CR3 JR'!A1" display="EU CR3 –  CRM techniques overview:  Disclosure of the use of credit risk mitigation techniques" xr:uid="{E8BA188D-45B1-44B5-8418-CC2D34F24ABD}"/>
    <hyperlink ref="F81" location="'EU CR4 JR'!A1" display="EU CR4 – standardised approach – Credit risk exposure and CRM effects" xr:uid="{1D4BE416-7BCE-48E6-A547-06E4100A28A5}"/>
    <hyperlink ref="F82" location="'EU CR5 JR'!A1" display="EU CR5 – standardised approach" xr:uid="{10AC8195-B087-4815-8E10-AD18EA1981FB}"/>
    <hyperlink ref="F83" location="'EU CR6 JR'!A1" display="EU CR6 – IRB approach – Credit risk exposures by exposure class and PD range" xr:uid="{7EAEE576-B92D-4CED-9A72-78176CCC982B}"/>
    <hyperlink ref="F84" location="'EU CR6-A JR'!A1" display="EU CR6-A – Scope of the use of IRB and SA approaches" xr:uid="{CB43FCB1-77A4-4746-A1F8-73242F214577}"/>
    <hyperlink ref="F87" location="'EU CR8 JR'!A1" display="EU CR8 –  RWEA flow statements of credit risk exposures under the IRB approach " xr:uid="{625A85E5-47F2-4AF1-A08A-F6449FA5951A}"/>
    <hyperlink ref="F85" location="'EU CR7 JR'!A1" display="EU CR7 – IRB approach – Effect on the RWEAs of credit derivatives used as CRM techniques" xr:uid="{F4A6F91E-72AF-4CA1-B8C3-E0DDC5A8907B}"/>
    <hyperlink ref="F86" location="'EU CR7-A JR'!A1" display="EU CR7-A – IRB approach – Disclosure of the extent of the use of CRM techniques" xr:uid="{D7F805F9-F8B0-4854-B05E-0057EF90636A}"/>
    <hyperlink ref="F90" location="'EU LR1 JR'!A1" display="EU LR1 - LRSum: Summary reconciliation of accounting assets and leverage ratio exposures" xr:uid="{4B76842A-0CFD-48EF-A54B-F8F537C57CA6}"/>
    <hyperlink ref="F91" location="'EU LR2 JR'!A1" display="EU LR2 - LRCom: Leverage ratio common disclosure" xr:uid="{0149469F-F7B5-4C09-8074-5FB459D8CDE0}"/>
    <hyperlink ref="F92" location="'EU LR3 JR'!A1" display="EU LR3 - LRSpl: Split-up of on balance sheet exposures (excluding derivatives, SFTs and exempted exposures)" xr:uid="{B0786AE2-10D2-4B10-B18D-6AFFC5B92C40}"/>
    <hyperlink ref="F78" location="'EU CR2 JR'!A1" display="EU CR2: Changes in the stock of non-performing loans and advances" xr:uid="{1181D960-F054-43ED-9921-2711E294C724}"/>
    <hyperlink ref="F96" location="'EU LIQ1 JR'!A1" display="EU LIQ1 - Quantitative information of LCR" xr:uid="{A429B02B-80C5-49A7-8A8C-98766FDC6540}"/>
    <hyperlink ref="F97" location="'EU LIQ2 JR'!A1" display="EU LIQ2: Net Stable Funding Ratio " xr:uid="{230EDEBB-6A1E-4CFC-80CD-50FAD1792DC3}"/>
    <hyperlink ref="F69" location="'EU CC1 (2)'!A1" display="EU CC1 - Composition of regulatory own funds" xr:uid="{8F8301B4-5D6B-4E74-9E6C-34F6EA8ABE64}"/>
    <hyperlink ref="F62" location="'EU LIQB'!A1" display="EU LIQB - Qualitative information" xr:uid="{E6CE5EFC-F245-451B-8BD0-C040260B9CF1}"/>
    <hyperlink ref="F95" location="'EU LIQB JR'!A1" display="EU LIQB - Qualitative information" xr:uid="{36187F1D-7A51-42C4-8FB0-85A6181B9B5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9609F-FE86-420F-94D5-293E88F8325D}">
  <sheetPr codeName="Ark10"/>
  <dimension ref="A1:J13"/>
  <sheetViews>
    <sheetView showGridLines="0" zoomScaleNormal="100" workbookViewId="0">
      <selection activeCell="F18" sqref="F18"/>
    </sheetView>
  </sheetViews>
  <sheetFormatPr defaultColWidth="8" defaultRowHeight="15" x14ac:dyDescent="0.25"/>
  <cols>
    <col min="1" max="1" width="3.125" style="89" customWidth="1"/>
    <col min="2" max="2" width="6.5" style="89" customWidth="1"/>
    <col min="3" max="3" width="48.125" style="89" customWidth="1"/>
    <col min="4" max="4" width="20.25" style="89" customWidth="1"/>
    <col min="5" max="5" width="23.625" style="89" customWidth="1"/>
    <col min="6" max="6" width="20.75" style="89" customWidth="1"/>
    <col min="7" max="7" width="18.5" style="89" customWidth="1"/>
    <col min="8" max="8" width="23.375" style="89" customWidth="1"/>
    <col min="9" max="9" width="8.875" style="89" customWidth="1"/>
    <col min="10" max="16384" width="8" style="89"/>
  </cols>
  <sheetData>
    <row r="1" spans="1:10" ht="15" customHeight="1" x14ac:dyDescent="0.25">
      <c r="C1" s="182"/>
      <c r="D1" s="182"/>
      <c r="E1" s="182"/>
      <c r="F1" s="182"/>
      <c r="G1" s="182"/>
      <c r="H1" s="182"/>
      <c r="I1" s="182"/>
      <c r="J1" s="183"/>
    </row>
    <row r="2" spans="1:10" ht="20.25" x14ac:dyDescent="0.3">
      <c r="A2" s="184"/>
      <c r="B2" s="202" t="s">
        <v>458</v>
      </c>
      <c r="C2" s="88"/>
      <c r="D2" s="152"/>
      <c r="E2" s="152"/>
      <c r="F2" s="152"/>
      <c r="G2" s="152"/>
      <c r="H2" s="152"/>
      <c r="J2" s="183"/>
    </row>
    <row r="4" spans="1:10" x14ac:dyDescent="0.25">
      <c r="C4" s="186"/>
      <c r="D4" s="903" t="s">
        <v>459</v>
      </c>
      <c r="E4" s="906" t="s">
        <v>460</v>
      </c>
      <c r="F4" s="189"/>
      <c r="G4" s="189"/>
      <c r="H4" s="190"/>
      <c r="I4" s="183"/>
      <c r="J4" s="1"/>
    </row>
    <row r="5" spans="1:10" ht="22.5" x14ac:dyDescent="0.25">
      <c r="C5" s="191"/>
      <c r="D5" s="904"/>
      <c r="E5" s="907"/>
      <c r="F5" s="187" t="s">
        <v>461</v>
      </c>
      <c r="G5" s="188" t="s">
        <v>462</v>
      </c>
      <c r="H5" s="192"/>
      <c r="I5" s="183"/>
      <c r="J5" s="4"/>
    </row>
    <row r="6" spans="1:10" ht="22.5" x14ac:dyDescent="0.25">
      <c r="C6" s="191"/>
      <c r="D6" s="905"/>
      <c r="E6" s="908"/>
      <c r="F6" s="193"/>
      <c r="G6" s="194"/>
      <c r="H6" s="187" t="s">
        <v>463</v>
      </c>
      <c r="I6" s="183"/>
      <c r="J6" s="1"/>
    </row>
    <row r="7" spans="1:10" ht="14.25" customHeight="1" x14ac:dyDescent="0.25">
      <c r="C7" s="191"/>
      <c r="D7" s="195" t="s">
        <v>239</v>
      </c>
      <c r="E7" s="196" t="s">
        <v>240</v>
      </c>
      <c r="F7" s="195" t="s">
        <v>241</v>
      </c>
      <c r="G7" s="196" t="s">
        <v>242</v>
      </c>
      <c r="H7" s="195" t="s">
        <v>243</v>
      </c>
      <c r="I7" s="183"/>
      <c r="J7" s="1"/>
    </row>
    <row r="8" spans="1:10" ht="53.25" customHeight="1" x14ac:dyDescent="0.25">
      <c r="B8" s="197">
        <v>1</v>
      </c>
      <c r="C8" s="198" t="s">
        <v>367</v>
      </c>
      <c r="D8" s="769">
        <v>194492.55991077991</v>
      </c>
      <c r="E8" s="769">
        <v>440564.06911819009</v>
      </c>
      <c r="F8" s="770">
        <v>399700.26458373002</v>
      </c>
      <c r="G8" s="770">
        <v>40863.804534460003</v>
      </c>
      <c r="H8" s="770">
        <v>0</v>
      </c>
      <c r="I8" s="183"/>
      <c r="J8" s="1"/>
    </row>
    <row r="9" spans="1:10" ht="121.5" customHeight="1" x14ac:dyDescent="0.25">
      <c r="B9" s="197">
        <v>2</v>
      </c>
      <c r="C9" s="198" t="s">
        <v>464</v>
      </c>
      <c r="D9" s="769">
        <v>64914.492603039995</v>
      </c>
      <c r="E9" s="770">
        <v>0</v>
      </c>
      <c r="F9" s="770">
        <v>0</v>
      </c>
      <c r="G9" s="770">
        <v>0</v>
      </c>
      <c r="H9" s="769">
        <v>0</v>
      </c>
      <c r="I9" s="183"/>
      <c r="J9" s="183"/>
    </row>
    <row r="10" spans="1:10" x14ac:dyDescent="0.25">
      <c r="B10" s="197">
        <v>3</v>
      </c>
      <c r="C10" s="198" t="s">
        <v>345</v>
      </c>
      <c r="D10" s="770">
        <v>259407.05251381989</v>
      </c>
      <c r="E10" s="770">
        <v>440564.06911819009</v>
      </c>
      <c r="F10" s="770">
        <v>399700.26458373002</v>
      </c>
      <c r="G10" s="770">
        <v>40863.804534460003</v>
      </c>
      <c r="H10" s="770">
        <v>0</v>
      </c>
      <c r="I10" s="183"/>
      <c r="J10" s="183"/>
    </row>
    <row r="11" spans="1:10" ht="139.5" customHeight="1" x14ac:dyDescent="0.25">
      <c r="B11" s="90">
        <v>4</v>
      </c>
      <c r="C11" s="200" t="s">
        <v>465</v>
      </c>
      <c r="D11" s="769">
        <v>1117.2176912299994</v>
      </c>
      <c r="E11" s="770">
        <v>4731.2501655700007</v>
      </c>
      <c r="F11" s="770">
        <v>4725.7620098900006</v>
      </c>
      <c r="G11" s="770">
        <v>5.4881556800000002</v>
      </c>
      <c r="H11" s="770">
        <v>0</v>
      </c>
      <c r="I11" s="183"/>
      <c r="J11" s="183"/>
    </row>
    <row r="12" spans="1:10" x14ac:dyDescent="0.25">
      <c r="B12" s="90" t="s">
        <v>466</v>
      </c>
      <c r="C12" s="200" t="s">
        <v>467</v>
      </c>
      <c r="D12" s="771">
        <v>951.67173627252816</v>
      </c>
      <c r="E12" s="771">
        <v>4030.187755844232</v>
      </c>
      <c r="F12" s="772">
        <v>4025.5128185550011</v>
      </c>
      <c r="G12" s="772">
        <v>4.6749372892308818</v>
      </c>
      <c r="H12" s="773">
        <v>0</v>
      </c>
      <c r="I12" s="183"/>
      <c r="J12" s="183"/>
    </row>
    <row r="13" spans="1:10" x14ac:dyDescent="0.25">
      <c r="C13" s="201"/>
    </row>
  </sheetData>
  <mergeCells count="2">
    <mergeCell ref="D4:D6"/>
    <mergeCell ref="E4:E6"/>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F20BE-7F8F-4AE0-9C17-434729C53811}">
  <sheetPr codeName="Ark11"/>
  <dimension ref="A1:DR29"/>
  <sheetViews>
    <sheetView zoomScale="55" zoomScaleNormal="55" zoomScalePageLayoutView="60" workbookViewId="0">
      <selection activeCell="G32" sqref="G32"/>
    </sheetView>
  </sheetViews>
  <sheetFormatPr defaultColWidth="10.125" defaultRowHeight="15" x14ac:dyDescent="0.25"/>
  <cols>
    <col min="1" max="1" width="3.125" style="45" customWidth="1"/>
    <col min="2" max="2" width="10.125" style="45" customWidth="1"/>
    <col min="3" max="3" width="54.125" style="45" bestFit="1" customWidth="1"/>
    <col min="4" max="9" width="24.625" style="45" customWidth="1"/>
    <col min="10" max="10" width="10.625" style="45" customWidth="1"/>
    <col min="11" max="11" width="28.625" style="45" customWidth="1"/>
    <col min="12" max="122" width="10.125" style="45"/>
    <col min="123" max="16384" width="10.125" style="136"/>
  </cols>
  <sheetData>
    <row r="1" spans="1:122" ht="15" customHeight="1" x14ac:dyDescent="0.25"/>
    <row r="2" spans="1:122" ht="20.25" x14ac:dyDescent="0.3">
      <c r="A2" s="203"/>
      <c r="B2" s="115" t="s">
        <v>468</v>
      </c>
      <c r="C2" s="88"/>
      <c r="D2" s="88"/>
      <c r="E2" s="88"/>
      <c r="F2" s="88"/>
      <c r="G2" s="88"/>
      <c r="H2" s="88"/>
      <c r="I2" s="88"/>
    </row>
    <row r="3" spans="1:122" x14ac:dyDescent="0.25">
      <c r="DD3" s="136"/>
      <c r="DE3" s="136"/>
      <c r="DF3" s="136"/>
      <c r="DG3" s="136"/>
      <c r="DH3" s="136"/>
      <c r="DI3" s="136"/>
      <c r="DJ3" s="136"/>
      <c r="DK3" s="136"/>
      <c r="DL3" s="136"/>
      <c r="DM3" s="136"/>
      <c r="DN3" s="136"/>
      <c r="DO3" s="136"/>
      <c r="DP3" s="136"/>
      <c r="DQ3" s="136"/>
      <c r="DR3" s="136"/>
    </row>
    <row r="4" spans="1:122" x14ac:dyDescent="0.25">
      <c r="DD4" s="136"/>
      <c r="DE4" s="136"/>
      <c r="DF4" s="136"/>
      <c r="DG4" s="136"/>
      <c r="DH4" s="136"/>
      <c r="DI4" s="136"/>
      <c r="DJ4" s="136"/>
      <c r="DK4" s="136"/>
      <c r="DL4" s="136"/>
      <c r="DM4" s="136"/>
      <c r="DN4" s="136"/>
      <c r="DO4" s="136"/>
      <c r="DP4" s="136"/>
      <c r="DQ4" s="136"/>
      <c r="DR4" s="136"/>
    </row>
    <row r="5" spans="1:122" s="205" customFormat="1" ht="84" customHeight="1" x14ac:dyDescent="0.25">
      <c r="A5" s="204"/>
      <c r="B5" s="204"/>
      <c r="C5" s="909" t="s">
        <v>469</v>
      </c>
      <c r="D5" s="910" t="s">
        <v>470</v>
      </c>
      <c r="E5" s="911"/>
      <c r="F5" s="912" t="s">
        <v>471</v>
      </c>
      <c r="G5" s="910"/>
      <c r="H5" s="826" t="s">
        <v>472</v>
      </c>
      <c r="I5" s="828"/>
      <c r="J5" s="204"/>
      <c r="K5" s="1"/>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row>
    <row r="6" spans="1:122" s="205" customFormat="1" ht="50.25" customHeight="1" x14ac:dyDescent="0.25">
      <c r="A6" s="204"/>
      <c r="B6" s="206"/>
      <c r="C6" s="909"/>
      <c r="D6" s="207" t="s">
        <v>473</v>
      </c>
      <c r="E6" s="208" t="s">
        <v>414</v>
      </c>
      <c r="F6" s="207" t="s">
        <v>473</v>
      </c>
      <c r="G6" s="207" t="s">
        <v>414</v>
      </c>
      <c r="H6" s="209" t="s">
        <v>474</v>
      </c>
      <c r="I6" s="209" t="s">
        <v>475</v>
      </c>
      <c r="J6" s="204"/>
      <c r="K6" s="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row>
    <row r="7" spans="1:122" s="214" customFormat="1" x14ac:dyDescent="0.25">
      <c r="A7" s="210"/>
      <c r="B7" s="206" t="s">
        <v>361</v>
      </c>
      <c r="C7" s="909"/>
      <c r="D7" s="211" t="s">
        <v>239</v>
      </c>
      <c r="E7" s="212" t="s">
        <v>240</v>
      </c>
      <c r="F7" s="212" t="s">
        <v>241</v>
      </c>
      <c r="G7" s="212" t="s">
        <v>242</v>
      </c>
      <c r="H7" s="212" t="s">
        <v>243</v>
      </c>
      <c r="I7" s="212" t="s">
        <v>386</v>
      </c>
      <c r="J7" s="213"/>
      <c r="K7" s="1"/>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row>
    <row r="8" spans="1:122" s="217" customFormat="1" ht="35.1" customHeight="1" x14ac:dyDescent="0.25">
      <c r="A8" s="213"/>
      <c r="B8" s="774">
        <v>1</v>
      </c>
      <c r="C8" s="216" t="s">
        <v>476</v>
      </c>
      <c r="D8" s="776">
        <v>87380.047347920001</v>
      </c>
      <c r="E8" s="776">
        <v>11007.78744754</v>
      </c>
      <c r="F8" s="776">
        <v>87398.174403070007</v>
      </c>
      <c r="G8" s="776">
        <v>5524.6645885799999</v>
      </c>
      <c r="H8" s="532">
        <v>1.73430328</v>
      </c>
      <c r="I8" s="534">
        <v>1.8663907590639193E-5</v>
      </c>
      <c r="J8" s="213"/>
      <c r="K8" s="1"/>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row>
    <row r="9" spans="1:122" s="217" customFormat="1" ht="35.1" customHeight="1" x14ac:dyDescent="0.25">
      <c r="A9" s="213"/>
      <c r="B9" s="774">
        <v>2</v>
      </c>
      <c r="C9" s="111" t="s">
        <v>477</v>
      </c>
      <c r="D9" s="776">
        <v>11298.03327602</v>
      </c>
      <c r="E9" s="776">
        <v>4062.9426637500001</v>
      </c>
      <c r="F9" s="776">
        <v>11299.24115602</v>
      </c>
      <c r="G9" s="776">
        <v>2031.72572483</v>
      </c>
      <c r="H9" s="532">
        <v>0</v>
      </c>
      <c r="I9" s="534">
        <v>0</v>
      </c>
      <c r="J9" s="213"/>
      <c r="K9" s="1"/>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row>
    <row r="10" spans="1:122" s="217" customFormat="1" ht="35.1" customHeight="1" x14ac:dyDescent="0.25">
      <c r="A10" s="213"/>
      <c r="B10" s="774">
        <v>3</v>
      </c>
      <c r="C10" s="111" t="s">
        <v>478</v>
      </c>
      <c r="D10" s="776">
        <v>55.277593000000003</v>
      </c>
      <c r="E10" s="776">
        <v>8.2147891600000005</v>
      </c>
      <c r="F10" s="776">
        <v>10.56205175</v>
      </c>
      <c r="G10" s="776">
        <v>4.1073945800000002</v>
      </c>
      <c r="H10" s="532">
        <v>2.9338892699999999</v>
      </c>
      <c r="I10" s="534">
        <v>0.20000000027267559</v>
      </c>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row>
    <row r="11" spans="1:122" s="217" customFormat="1" ht="35.1" customHeight="1" x14ac:dyDescent="0.25">
      <c r="A11" s="213"/>
      <c r="B11" s="774">
        <v>4</v>
      </c>
      <c r="C11" s="111" t="s">
        <v>479</v>
      </c>
      <c r="D11" s="776">
        <v>471.20857348000004</v>
      </c>
      <c r="E11" s="776">
        <v>0</v>
      </c>
      <c r="F11" s="776">
        <v>471.20857348000004</v>
      </c>
      <c r="G11" s="776">
        <v>0</v>
      </c>
      <c r="H11" s="532">
        <v>0</v>
      </c>
      <c r="I11" s="534">
        <v>0</v>
      </c>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row>
    <row r="12" spans="1:122" s="217" customFormat="1" ht="35.1" customHeight="1" x14ac:dyDescent="0.25">
      <c r="A12" s="213"/>
      <c r="B12" s="774">
        <v>5</v>
      </c>
      <c r="C12" s="111" t="s">
        <v>480</v>
      </c>
      <c r="D12" s="776">
        <v>0</v>
      </c>
      <c r="E12" s="776">
        <v>0</v>
      </c>
      <c r="F12" s="776">
        <v>0</v>
      </c>
      <c r="G12" s="776">
        <v>0</v>
      </c>
      <c r="H12" s="532">
        <v>0</v>
      </c>
      <c r="I12" s="534"/>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row>
    <row r="13" spans="1:122" s="217" customFormat="1" ht="35.1" customHeight="1" x14ac:dyDescent="0.25">
      <c r="A13" s="213"/>
      <c r="B13" s="774">
        <v>6</v>
      </c>
      <c r="C13" s="111" t="s">
        <v>481</v>
      </c>
      <c r="D13" s="776">
        <v>1638.2099988299999</v>
      </c>
      <c r="E13" s="776">
        <v>588.39310196999998</v>
      </c>
      <c r="F13" s="776">
        <v>1626.6523363199999</v>
      </c>
      <c r="G13" s="776">
        <v>349.37368736000002</v>
      </c>
      <c r="H13" s="532">
        <v>486.06238250000001</v>
      </c>
      <c r="I13" s="534">
        <v>0.24597974757174229</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row>
    <row r="14" spans="1:122" s="217" customFormat="1" ht="35.1" customHeight="1" x14ac:dyDescent="0.25">
      <c r="A14" s="213"/>
      <c r="B14" s="774">
        <v>7</v>
      </c>
      <c r="C14" s="111" t="s">
        <v>482</v>
      </c>
      <c r="D14" s="776">
        <v>651.25911853000002</v>
      </c>
      <c r="E14" s="776">
        <v>337.69300698000001</v>
      </c>
      <c r="F14" s="776">
        <v>611.04296537000005</v>
      </c>
      <c r="G14" s="776">
        <v>99.866759430000002</v>
      </c>
      <c r="H14" s="532">
        <v>711.43949587999998</v>
      </c>
      <c r="I14" s="534">
        <v>1.0007452016219769</v>
      </c>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row>
    <row r="15" spans="1:122" s="217" customFormat="1" ht="35.1" customHeight="1" x14ac:dyDescent="0.25">
      <c r="A15" s="213"/>
      <c r="B15" s="774">
        <v>8</v>
      </c>
      <c r="C15" s="111" t="s">
        <v>483</v>
      </c>
      <c r="D15" s="776">
        <v>321.29956077999998</v>
      </c>
      <c r="E15" s="776">
        <v>323.54450616000003</v>
      </c>
      <c r="F15" s="776">
        <v>184.39737066000001</v>
      </c>
      <c r="G15" s="776">
        <v>109.20356397</v>
      </c>
      <c r="H15" s="532">
        <v>186.36719724</v>
      </c>
      <c r="I15" s="534">
        <v>0.63476363750293419</v>
      </c>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row>
    <row r="16" spans="1:122" s="217" customFormat="1" ht="35.1" customHeight="1" x14ac:dyDescent="0.25">
      <c r="A16" s="213"/>
      <c r="B16" s="774">
        <v>9</v>
      </c>
      <c r="C16" s="111" t="s">
        <v>484</v>
      </c>
      <c r="D16" s="776">
        <v>318.34175589</v>
      </c>
      <c r="E16" s="776">
        <v>54.206863159999997</v>
      </c>
      <c r="F16" s="776">
        <v>318.34175589</v>
      </c>
      <c r="G16" s="776">
        <v>29.989077010000003</v>
      </c>
      <c r="H16" s="532">
        <v>118.35512018</v>
      </c>
      <c r="I16" s="534">
        <v>0.33977790365166383</v>
      </c>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row>
    <row r="17" spans="1:122" s="217" customFormat="1" ht="35.1" customHeight="1" x14ac:dyDescent="0.25">
      <c r="A17" s="213"/>
      <c r="B17" s="774">
        <v>10</v>
      </c>
      <c r="C17" s="111" t="s">
        <v>485</v>
      </c>
      <c r="D17" s="776">
        <v>635.83969075999994</v>
      </c>
      <c r="E17" s="776">
        <v>9.3346803299999994</v>
      </c>
      <c r="F17" s="776">
        <v>623.23112074999995</v>
      </c>
      <c r="G17" s="776">
        <v>2.75216248</v>
      </c>
      <c r="H17" s="532">
        <v>629.41235073999997</v>
      </c>
      <c r="I17" s="534">
        <v>1.0054778899083476</v>
      </c>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row>
    <row r="18" spans="1:122" s="217" customFormat="1" ht="35.1" customHeight="1" x14ac:dyDescent="0.25">
      <c r="A18" s="213"/>
      <c r="B18" s="774">
        <v>11</v>
      </c>
      <c r="C18" s="111" t="s">
        <v>486</v>
      </c>
      <c r="D18" s="776">
        <v>21.90623823</v>
      </c>
      <c r="E18" s="776">
        <v>0</v>
      </c>
      <c r="F18" s="776">
        <v>21.90623823</v>
      </c>
      <c r="G18" s="776">
        <v>0</v>
      </c>
      <c r="H18" s="532">
        <v>32.859357340000003</v>
      </c>
      <c r="I18" s="534">
        <v>1.4999999997717546</v>
      </c>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row>
    <row r="19" spans="1:122" s="217" customFormat="1" ht="35.1" customHeight="1" x14ac:dyDescent="0.25">
      <c r="A19" s="213"/>
      <c r="B19" s="774">
        <v>12</v>
      </c>
      <c r="C19" s="111" t="s">
        <v>487</v>
      </c>
      <c r="D19" s="776">
        <v>50665.255880620003</v>
      </c>
      <c r="E19" s="776">
        <v>0</v>
      </c>
      <c r="F19" s="776">
        <v>50665.255880620003</v>
      </c>
      <c r="G19" s="776">
        <v>0</v>
      </c>
      <c r="H19" s="532">
        <v>5066.5255880600007</v>
      </c>
      <c r="I19" s="534">
        <v>9.9999999999960523E-2</v>
      </c>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row>
    <row r="20" spans="1:122" s="217" customFormat="1" ht="35.1" customHeight="1" x14ac:dyDescent="0.25">
      <c r="A20" s="213"/>
      <c r="B20" s="774">
        <v>13</v>
      </c>
      <c r="C20" s="111" t="s">
        <v>488</v>
      </c>
      <c r="D20" s="776">
        <v>0</v>
      </c>
      <c r="E20" s="776">
        <v>0</v>
      </c>
      <c r="F20" s="776">
        <v>0</v>
      </c>
      <c r="G20" s="776">
        <v>0</v>
      </c>
      <c r="H20" s="532">
        <v>0</v>
      </c>
      <c r="I20" s="534"/>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row>
    <row r="21" spans="1:122" s="217" customFormat="1" ht="35.1" customHeight="1" x14ac:dyDescent="0.25">
      <c r="A21" s="213"/>
      <c r="B21" s="774">
        <v>14</v>
      </c>
      <c r="C21" s="111" t="s">
        <v>489</v>
      </c>
      <c r="D21" s="776">
        <v>0</v>
      </c>
      <c r="E21" s="776">
        <v>0</v>
      </c>
      <c r="F21" s="776">
        <v>0</v>
      </c>
      <c r="G21" s="776">
        <v>0</v>
      </c>
      <c r="H21" s="532">
        <v>0</v>
      </c>
      <c r="I21" s="534"/>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row>
    <row r="22" spans="1:122" s="217" customFormat="1" ht="35.1" customHeight="1" x14ac:dyDescent="0.25">
      <c r="A22" s="213"/>
      <c r="B22" s="774">
        <v>15</v>
      </c>
      <c r="C22" s="111" t="s">
        <v>490</v>
      </c>
      <c r="D22" s="776">
        <v>1550.9076216199999</v>
      </c>
      <c r="E22" s="776">
        <v>0</v>
      </c>
      <c r="F22" s="776">
        <v>1550.9076216199999</v>
      </c>
      <c r="G22" s="776">
        <v>0</v>
      </c>
      <c r="H22" s="532">
        <v>1926.33770471</v>
      </c>
      <c r="I22" s="534">
        <v>1.2420712090497337</v>
      </c>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row>
    <row r="23" spans="1:122" s="217" customFormat="1" ht="35.1" customHeight="1" x14ac:dyDescent="0.25">
      <c r="A23" s="213"/>
      <c r="B23" s="774">
        <v>16</v>
      </c>
      <c r="C23" s="111" t="s">
        <v>491</v>
      </c>
      <c r="D23" s="776">
        <v>0</v>
      </c>
      <c r="E23" s="776">
        <v>0</v>
      </c>
      <c r="F23" s="776">
        <v>0</v>
      </c>
      <c r="G23" s="776">
        <v>0</v>
      </c>
      <c r="H23" s="532">
        <v>0</v>
      </c>
      <c r="I23" s="534"/>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row>
    <row r="24" spans="1:122" s="217" customFormat="1" ht="35.1" customHeight="1" x14ac:dyDescent="0.25">
      <c r="A24" s="213"/>
      <c r="B24" s="775">
        <v>17</v>
      </c>
      <c r="C24" s="218" t="s">
        <v>492</v>
      </c>
      <c r="D24" s="776">
        <v>155007.58665568</v>
      </c>
      <c r="E24" s="776">
        <v>16392.117059050001</v>
      </c>
      <c r="F24" s="776">
        <v>155445.05861814003</v>
      </c>
      <c r="G24" s="776">
        <v>8257.9138992799999</v>
      </c>
      <c r="H24" s="532">
        <v>9162.0273891899997</v>
      </c>
      <c r="I24" s="534">
        <v>5.5967385614913302E-2</v>
      </c>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row>
    <row r="25" spans="1:122" s="217" customFormat="1" x14ac:dyDescent="0.25">
      <c r="A25" s="213"/>
      <c r="B25" s="213"/>
      <c r="C25" s="213"/>
      <c r="D25" s="213"/>
      <c r="E25" s="213"/>
      <c r="F25" s="213"/>
      <c r="G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row>
    <row r="26" spans="1:122" s="217" customForma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row>
    <row r="27" spans="1:122" s="217" customFormat="1" x14ac:dyDescent="0.25">
      <c r="A27" s="213"/>
      <c r="B27" s="213"/>
      <c r="C27" s="213"/>
      <c r="D27" s="213"/>
      <c r="E27" s="213"/>
      <c r="F27" s="213"/>
      <c r="G27" s="213"/>
      <c r="H27" s="213"/>
      <c r="I27" s="213"/>
      <c r="J27" s="204"/>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row>
    <row r="28" spans="1:122" x14ac:dyDescent="0.25">
      <c r="DD28" s="136"/>
      <c r="DE28" s="136"/>
      <c r="DF28" s="136"/>
      <c r="DG28" s="136"/>
      <c r="DH28" s="136"/>
      <c r="DI28" s="136"/>
      <c r="DJ28" s="136"/>
      <c r="DK28" s="136"/>
      <c r="DL28" s="136"/>
      <c r="DM28" s="136"/>
      <c r="DN28" s="136"/>
      <c r="DO28" s="136"/>
      <c r="DP28" s="136"/>
      <c r="DQ28" s="136"/>
      <c r="DR28" s="136"/>
    </row>
    <row r="29" spans="1:122" x14ac:dyDescent="0.25">
      <c r="DD29" s="136"/>
      <c r="DE29" s="136"/>
      <c r="DF29" s="136"/>
      <c r="DG29" s="136"/>
      <c r="DH29" s="136"/>
      <c r="DI29" s="136"/>
      <c r="DJ29" s="136"/>
      <c r="DK29" s="136"/>
      <c r="DL29" s="136"/>
      <c r="DM29" s="136"/>
      <c r="DN29" s="136"/>
      <c r="DO29" s="136"/>
      <c r="DP29" s="136"/>
      <c r="DQ29" s="136"/>
      <c r="DR29" s="136"/>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99BCC-04BA-4012-BDA6-97462C7BEAF5}">
  <sheetPr codeName="Ark12"/>
  <dimension ref="A1:DX28"/>
  <sheetViews>
    <sheetView zoomScale="55" zoomScaleNormal="55" zoomScaleSheetLayoutView="90" workbookViewId="0">
      <selection activeCell="E27" sqref="E27"/>
    </sheetView>
  </sheetViews>
  <sheetFormatPr defaultColWidth="19.875" defaultRowHeight="15" x14ac:dyDescent="0.25"/>
  <cols>
    <col min="1" max="1" width="3.125" style="45" customWidth="1"/>
    <col min="2" max="2" width="7.25" style="45" customWidth="1"/>
    <col min="3" max="3" width="35.125" style="45" customWidth="1"/>
    <col min="4" max="20" width="18.375" style="45" customWidth="1"/>
    <col min="21" max="21" width="10.625" style="45" customWidth="1"/>
    <col min="22" max="22" width="29.625" style="45" customWidth="1"/>
    <col min="23" max="128" width="19.875" style="45"/>
    <col min="129" max="16384" width="19.875" style="136"/>
  </cols>
  <sheetData>
    <row r="1" spans="1:128" ht="15" customHeight="1" x14ac:dyDescent="0.25"/>
    <row r="2" spans="1:128" ht="20.25" x14ac:dyDescent="0.3">
      <c r="A2" s="203"/>
      <c r="B2" s="115" t="s">
        <v>493</v>
      </c>
      <c r="C2" s="88"/>
      <c r="D2" s="88"/>
      <c r="E2" s="88"/>
      <c r="F2" s="88"/>
      <c r="G2" s="88"/>
      <c r="H2" s="88"/>
      <c r="I2" s="88"/>
      <c r="J2" s="88"/>
      <c r="K2" s="88"/>
      <c r="L2" s="88"/>
      <c r="M2" s="88"/>
      <c r="N2" s="88"/>
      <c r="O2" s="88"/>
      <c r="P2" s="88"/>
      <c r="Q2" s="88"/>
      <c r="R2" s="88"/>
      <c r="S2" s="88"/>
      <c r="T2" s="88"/>
    </row>
    <row r="3" spans="1:128" x14ac:dyDescent="0.25">
      <c r="DJ3" s="136"/>
      <c r="DK3" s="136"/>
      <c r="DL3" s="136"/>
      <c r="DM3" s="136"/>
      <c r="DN3" s="136"/>
      <c r="DO3" s="136"/>
      <c r="DP3" s="136"/>
      <c r="DQ3" s="136"/>
      <c r="DR3" s="136"/>
      <c r="DS3" s="136"/>
      <c r="DT3" s="136"/>
      <c r="DU3" s="136"/>
      <c r="DV3" s="136"/>
      <c r="DW3" s="136"/>
      <c r="DX3" s="136"/>
    </row>
    <row r="4" spans="1:128" s="205" customFormat="1" x14ac:dyDescent="0.25">
      <c r="A4" s="204"/>
      <c r="B4" s="204"/>
      <c r="C4" s="909" t="s">
        <v>469</v>
      </c>
      <c r="D4" s="911" t="s">
        <v>494</v>
      </c>
      <c r="E4" s="911"/>
      <c r="F4" s="911"/>
      <c r="G4" s="911"/>
      <c r="H4" s="911"/>
      <c r="I4" s="911"/>
      <c r="J4" s="911"/>
      <c r="K4" s="911"/>
      <c r="L4" s="911"/>
      <c r="M4" s="911"/>
      <c r="N4" s="911"/>
      <c r="O4" s="911"/>
      <c r="P4" s="911"/>
      <c r="Q4" s="911"/>
      <c r="R4" s="911"/>
      <c r="S4" s="913" t="s">
        <v>345</v>
      </c>
      <c r="T4" s="913" t="s">
        <v>495</v>
      </c>
      <c r="U4" s="204"/>
      <c r="V4" s="1"/>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row>
    <row r="5" spans="1:128" s="205" customFormat="1" x14ac:dyDescent="0.25">
      <c r="A5" s="204"/>
      <c r="B5" s="206"/>
      <c r="C5" s="909"/>
      <c r="D5" s="219">
        <v>0</v>
      </c>
      <c r="E5" s="220">
        <v>0.02</v>
      </c>
      <c r="F5" s="219">
        <v>0.04</v>
      </c>
      <c r="G5" s="220">
        <v>0.1</v>
      </c>
      <c r="H5" s="220">
        <v>0.2</v>
      </c>
      <c r="I5" s="220">
        <v>0.35</v>
      </c>
      <c r="J5" s="220">
        <v>0.5</v>
      </c>
      <c r="K5" s="220">
        <v>0.7</v>
      </c>
      <c r="L5" s="220">
        <v>0.75</v>
      </c>
      <c r="M5" s="221">
        <v>1</v>
      </c>
      <c r="N5" s="221">
        <v>1.5</v>
      </c>
      <c r="O5" s="221">
        <v>2.5</v>
      </c>
      <c r="P5" s="221">
        <v>3.7</v>
      </c>
      <c r="Q5" s="221">
        <v>12.5</v>
      </c>
      <c r="R5" s="221" t="s">
        <v>496</v>
      </c>
      <c r="S5" s="913"/>
      <c r="T5" s="913"/>
      <c r="U5" s="204"/>
      <c r="V5" s="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row>
    <row r="6" spans="1:128" s="214" customFormat="1" x14ac:dyDescent="0.25">
      <c r="A6" s="210"/>
      <c r="B6" s="206" t="s">
        <v>361</v>
      </c>
      <c r="C6" s="909"/>
      <c r="D6" s="222" t="s">
        <v>239</v>
      </c>
      <c r="E6" s="222" t="s">
        <v>240</v>
      </c>
      <c r="F6" s="222" t="s">
        <v>241</v>
      </c>
      <c r="G6" s="222" t="s">
        <v>242</v>
      </c>
      <c r="H6" s="222" t="s">
        <v>243</v>
      </c>
      <c r="I6" s="222" t="s">
        <v>386</v>
      </c>
      <c r="J6" s="222" t="s">
        <v>387</v>
      </c>
      <c r="K6" s="222" t="s">
        <v>388</v>
      </c>
      <c r="L6" s="222" t="s">
        <v>389</v>
      </c>
      <c r="M6" s="222" t="s">
        <v>390</v>
      </c>
      <c r="N6" s="222" t="s">
        <v>391</v>
      </c>
      <c r="O6" s="222" t="s">
        <v>392</v>
      </c>
      <c r="P6" s="222" t="s">
        <v>423</v>
      </c>
      <c r="Q6" s="222" t="s">
        <v>424</v>
      </c>
      <c r="R6" s="222" t="s">
        <v>425</v>
      </c>
      <c r="S6" s="211" t="s">
        <v>497</v>
      </c>
      <c r="T6" s="211" t="s">
        <v>498</v>
      </c>
      <c r="U6" s="210"/>
      <c r="V6" s="1"/>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row>
    <row r="7" spans="1:128" s="217" customFormat="1" x14ac:dyDescent="0.25">
      <c r="A7" s="213"/>
      <c r="B7" s="774">
        <v>1</v>
      </c>
      <c r="C7" s="216" t="s">
        <v>476</v>
      </c>
      <c r="D7" s="532">
        <v>92919.370385089991</v>
      </c>
      <c r="E7" s="532">
        <v>0</v>
      </c>
      <c r="F7" s="532">
        <v>0</v>
      </c>
      <c r="G7" s="532">
        <v>0</v>
      </c>
      <c r="H7" s="532">
        <v>0</v>
      </c>
      <c r="I7" s="532">
        <v>0</v>
      </c>
      <c r="J7" s="532">
        <v>3.46860656</v>
      </c>
      <c r="K7" s="532">
        <v>0</v>
      </c>
      <c r="L7" s="532">
        <v>0</v>
      </c>
      <c r="M7" s="532">
        <v>0</v>
      </c>
      <c r="N7" s="532">
        <v>0</v>
      </c>
      <c r="O7" s="532">
        <v>0</v>
      </c>
      <c r="P7" s="532">
        <v>0</v>
      </c>
      <c r="Q7" s="532">
        <v>0</v>
      </c>
      <c r="R7" s="532">
        <v>0</v>
      </c>
      <c r="S7" s="535">
        <v>92922.838991649987</v>
      </c>
      <c r="T7" s="535">
        <v>0</v>
      </c>
      <c r="U7" s="213"/>
      <c r="V7" s="1"/>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row>
    <row r="8" spans="1:128" s="217" customFormat="1" x14ac:dyDescent="0.25">
      <c r="A8" s="213"/>
      <c r="B8" s="774">
        <v>2</v>
      </c>
      <c r="C8" s="111" t="s">
        <v>477</v>
      </c>
      <c r="D8" s="532">
        <v>13330.966880850001</v>
      </c>
      <c r="E8" s="532">
        <v>0</v>
      </c>
      <c r="F8" s="532">
        <v>0</v>
      </c>
      <c r="G8" s="532">
        <v>0</v>
      </c>
      <c r="H8" s="532">
        <v>0</v>
      </c>
      <c r="I8" s="532">
        <v>0</v>
      </c>
      <c r="J8" s="532">
        <v>0</v>
      </c>
      <c r="K8" s="532">
        <v>0</v>
      </c>
      <c r="L8" s="532">
        <v>0</v>
      </c>
      <c r="M8" s="532">
        <v>0</v>
      </c>
      <c r="N8" s="532">
        <v>0</v>
      </c>
      <c r="O8" s="532">
        <v>0</v>
      </c>
      <c r="P8" s="532">
        <v>0</v>
      </c>
      <c r="Q8" s="532">
        <v>0</v>
      </c>
      <c r="R8" s="532">
        <v>0</v>
      </c>
      <c r="S8" s="535">
        <v>13330.966880850001</v>
      </c>
      <c r="T8" s="535">
        <v>0</v>
      </c>
      <c r="U8" s="213"/>
      <c r="V8" s="1"/>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row>
    <row r="9" spans="1:128" s="217" customFormat="1" x14ac:dyDescent="0.25">
      <c r="A9" s="213"/>
      <c r="B9" s="774">
        <v>3</v>
      </c>
      <c r="C9" s="111" t="s">
        <v>478</v>
      </c>
      <c r="D9" s="532">
        <v>0</v>
      </c>
      <c r="E9" s="532">
        <v>0</v>
      </c>
      <c r="F9" s="532">
        <v>0</v>
      </c>
      <c r="G9" s="532">
        <v>0</v>
      </c>
      <c r="H9" s="532">
        <v>14.66944633</v>
      </c>
      <c r="I9" s="532">
        <v>0</v>
      </c>
      <c r="J9" s="532">
        <v>0</v>
      </c>
      <c r="K9" s="532">
        <v>0</v>
      </c>
      <c r="L9" s="532">
        <v>0</v>
      </c>
      <c r="M9" s="532">
        <v>0</v>
      </c>
      <c r="N9" s="532">
        <v>0</v>
      </c>
      <c r="O9" s="532">
        <v>0</v>
      </c>
      <c r="P9" s="532">
        <v>0</v>
      </c>
      <c r="Q9" s="532">
        <v>0</v>
      </c>
      <c r="R9" s="532">
        <v>0</v>
      </c>
      <c r="S9" s="535">
        <v>14.66944633</v>
      </c>
      <c r="T9" s="535">
        <v>0</v>
      </c>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row>
    <row r="10" spans="1:128" s="217" customFormat="1" x14ac:dyDescent="0.25">
      <c r="A10" s="213"/>
      <c r="B10" s="774">
        <v>4</v>
      </c>
      <c r="C10" s="111" t="s">
        <v>479</v>
      </c>
      <c r="D10" s="532">
        <v>471.20857348000004</v>
      </c>
      <c r="E10" s="532">
        <v>0</v>
      </c>
      <c r="F10" s="532">
        <v>0</v>
      </c>
      <c r="G10" s="532">
        <v>0</v>
      </c>
      <c r="H10" s="532">
        <v>0</v>
      </c>
      <c r="I10" s="532">
        <v>0</v>
      </c>
      <c r="J10" s="532">
        <v>0</v>
      </c>
      <c r="K10" s="532">
        <v>0</v>
      </c>
      <c r="L10" s="532">
        <v>0</v>
      </c>
      <c r="M10" s="532">
        <v>0</v>
      </c>
      <c r="N10" s="532">
        <v>0</v>
      </c>
      <c r="O10" s="532">
        <v>0</v>
      </c>
      <c r="P10" s="532">
        <v>0</v>
      </c>
      <c r="Q10" s="532">
        <v>0</v>
      </c>
      <c r="R10" s="532">
        <v>0</v>
      </c>
      <c r="S10" s="535">
        <v>471.20857348000004</v>
      </c>
      <c r="T10" s="535">
        <v>0</v>
      </c>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row>
    <row r="11" spans="1:128" s="217" customFormat="1" x14ac:dyDescent="0.25">
      <c r="A11" s="213"/>
      <c r="B11" s="774">
        <v>5</v>
      </c>
      <c r="C11" s="111" t="s">
        <v>480</v>
      </c>
      <c r="D11" s="532">
        <v>0</v>
      </c>
      <c r="E11" s="532">
        <v>0</v>
      </c>
      <c r="F11" s="532">
        <v>0</v>
      </c>
      <c r="G11" s="532">
        <v>0</v>
      </c>
      <c r="H11" s="532">
        <v>0</v>
      </c>
      <c r="I11" s="532">
        <v>0</v>
      </c>
      <c r="J11" s="532">
        <v>0</v>
      </c>
      <c r="K11" s="532">
        <v>0</v>
      </c>
      <c r="L11" s="532">
        <v>0</v>
      </c>
      <c r="M11" s="532">
        <v>0</v>
      </c>
      <c r="N11" s="532">
        <v>0</v>
      </c>
      <c r="O11" s="532">
        <v>0</v>
      </c>
      <c r="P11" s="532">
        <v>0</v>
      </c>
      <c r="Q11" s="532">
        <v>0</v>
      </c>
      <c r="R11" s="532">
        <v>0</v>
      </c>
      <c r="S11" s="535">
        <v>0</v>
      </c>
      <c r="T11" s="535">
        <v>0</v>
      </c>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row>
    <row r="12" spans="1:128" s="217" customFormat="1" x14ac:dyDescent="0.25">
      <c r="A12" s="213"/>
      <c r="B12" s="774">
        <v>6</v>
      </c>
      <c r="C12" s="111" t="s">
        <v>481</v>
      </c>
      <c r="D12" s="532">
        <v>0</v>
      </c>
      <c r="E12" s="532">
        <v>0</v>
      </c>
      <c r="F12" s="532">
        <v>0</v>
      </c>
      <c r="G12" s="532">
        <v>0</v>
      </c>
      <c r="H12" s="532">
        <v>1798.9830706900004</v>
      </c>
      <c r="I12" s="532">
        <v>0</v>
      </c>
      <c r="J12" s="532">
        <v>104.2307041400001</v>
      </c>
      <c r="K12" s="532">
        <v>0</v>
      </c>
      <c r="L12" s="532">
        <v>0</v>
      </c>
      <c r="M12" s="532">
        <v>69.961953149999999</v>
      </c>
      <c r="N12" s="532">
        <v>2.8502957000000002</v>
      </c>
      <c r="O12" s="532">
        <v>0</v>
      </c>
      <c r="P12" s="532">
        <v>0</v>
      </c>
      <c r="Q12" s="532">
        <v>0</v>
      </c>
      <c r="R12" s="532">
        <v>0</v>
      </c>
      <c r="S12" s="535">
        <v>1976.0260236800009</v>
      </c>
      <c r="T12" s="535">
        <v>0</v>
      </c>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row>
    <row r="13" spans="1:128" s="217" customFormat="1" x14ac:dyDescent="0.25">
      <c r="A13" s="213"/>
      <c r="B13" s="774">
        <v>7</v>
      </c>
      <c r="C13" s="111" t="s">
        <v>482</v>
      </c>
      <c r="D13" s="532">
        <v>0</v>
      </c>
      <c r="E13" s="532">
        <v>0</v>
      </c>
      <c r="F13" s="532">
        <v>0</v>
      </c>
      <c r="G13" s="532">
        <v>0</v>
      </c>
      <c r="H13" s="532">
        <v>12.181221320000001</v>
      </c>
      <c r="I13" s="532">
        <v>0</v>
      </c>
      <c r="J13" s="532">
        <v>0.89275547</v>
      </c>
      <c r="K13" s="532">
        <v>0</v>
      </c>
      <c r="L13" s="532">
        <v>0</v>
      </c>
      <c r="M13" s="532">
        <v>644.04084187000001</v>
      </c>
      <c r="N13" s="532">
        <v>53.794906149999996</v>
      </c>
      <c r="O13" s="532">
        <v>0</v>
      </c>
      <c r="P13" s="532">
        <v>0</v>
      </c>
      <c r="Q13" s="532">
        <v>0</v>
      </c>
      <c r="R13" s="532">
        <v>0</v>
      </c>
      <c r="S13" s="535">
        <v>710.90972480999994</v>
      </c>
      <c r="T13" s="535">
        <v>679.59831789149996</v>
      </c>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row>
    <row r="14" spans="1:128" s="217" customFormat="1" x14ac:dyDescent="0.25">
      <c r="A14" s="213"/>
      <c r="B14" s="774">
        <v>8</v>
      </c>
      <c r="C14" s="111" t="s">
        <v>483</v>
      </c>
      <c r="D14" s="532">
        <v>0</v>
      </c>
      <c r="E14" s="532">
        <v>0</v>
      </c>
      <c r="F14" s="532">
        <v>0</v>
      </c>
      <c r="G14" s="532">
        <v>0</v>
      </c>
      <c r="H14" s="532">
        <v>0</v>
      </c>
      <c r="I14" s="532">
        <v>0</v>
      </c>
      <c r="J14" s="532">
        <v>0</v>
      </c>
      <c r="K14" s="532">
        <v>0</v>
      </c>
      <c r="L14" s="532">
        <v>293.60093462000003</v>
      </c>
      <c r="M14" s="532">
        <v>0</v>
      </c>
      <c r="N14" s="532">
        <v>0</v>
      </c>
      <c r="O14" s="532">
        <v>0</v>
      </c>
      <c r="P14" s="532">
        <v>0</v>
      </c>
      <c r="Q14" s="532">
        <v>0</v>
      </c>
      <c r="R14" s="532">
        <v>0</v>
      </c>
      <c r="S14" s="535">
        <v>293.60093462000003</v>
      </c>
      <c r="T14" s="535">
        <v>293.60093462000003</v>
      </c>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row>
    <row r="15" spans="1:128" s="217" customFormat="1" ht="30" x14ac:dyDescent="0.25">
      <c r="A15" s="213"/>
      <c r="B15" s="774">
        <v>9</v>
      </c>
      <c r="C15" s="111" t="s">
        <v>484</v>
      </c>
      <c r="D15" s="532">
        <v>0</v>
      </c>
      <c r="E15" s="532">
        <v>0</v>
      </c>
      <c r="F15" s="532">
        <v>0</v>
      </c>
      <c r="G15" s="532">
        <v>0</v>
      </c>
      <c r="H15" s="532">
        <v>0</v>
      </c>
      <c r="I15" s="532">
        <v>322.07948994999998</v>
      </c>
      <c r="J15" s="532">
        <v>26.251342950000002</v>
      </c>
      <c r="K15" s="532">
        <v>0</v>
      </c>
      <c r="L15" s="532">
        <v>0</v>
      </c>
      <c r="M15" s="532">
        <v>0</v>
      </c>
      <c r="N15" s="532">
        <v>0</v>
      </c>
      <c r="O15" s="532">
        <v>0</v>
      </c>
      <c r="P15" s="532">
        <v>0</v>
      </c>
      <c r="Q15" s="532">
        <v>0</v>
      </c>
      <c r="R15" s="532">
        <v>0</v>
      </c>
      <c r="S15" s="535">
        <v>348.33083289999996</v>
      </c>
      <c r="T15" s="535">
        <v>348.33083290050035</v>
      </c>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row>
    <row r="16" spans="1:128" s="217" customFormat="1" x14ac:dyDescent="0.25">
      <c r="A16" s="213"/>
      <c r="B16" s="774">
        <v>10</v>
      </c>
      <c r="C16" s="111" t="s">
        <v>485</v>
      </c>
      <c r="D16" s="532">
        <v>0</v>
      </c>
      <c r="E16" s="532">
        <v>0</v>
      </c>
      <c r="F16" s="532">
        <v>0</v>
      </c>
      <c r="G16" s="532">
        <v>0</v>
      </c>
      <c r="H16" s="532">
        <v>0</v>
      </c>
      <c r="I16" s="532">
        <v>0</v>
      </c>
      <c r="J16" s="532">
        <v>0</v>
      </c>
      <c r="K16" s="532">
        <v>0</v>
      </c>
      <c r="L16" s="532">
        <v>0</v>
      </c>
      <c r="M16" s="532">
        <v>619.12514820000001</v>
      </c>
      <c r="N16" s="532">
        <v>6.8581350300000006</v>
      </c>
      <c r="O16" s="532">
        <v>0</v>
      </c>
      <c r="P16" s="532">
        <v>0</v>
      </c>
      <c r="Q16" s="532">
        <v>0</v>
      </c>
      <c r="R16" s="532">
        <v>0</v>
      </c>
      <c r="S16" s="535">
        <v>625.98328322999998</v>
      </c>
      <c r="T16" s="535">
        <v>625.98328322999998</v>
      </c>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row>
    <row r="17" spans="1:128" s="217" customFormat="1" ht="30" x14ac:dyDescent="0.25">
      <c r="A17" s="213"/>
      <c r="B17" s="774">
        <v>11</v>
      </c>
      <c r="C17" s="111" t="s">
        <v>486</v>
      </c>
      <c r="D17" s="532">
        <v>0</v>
      </c>
      <c r="E17" s="532">
        <v>0</v>
      </c>
      <c r="F17" s="532">
        <v>0</v>
      </c>
      <c r="G17" s="532">
        <v>0</v>
      </c>
      <c r="H17" s="532">
        <v>0</v>
      </c>
      <c r="I17" s="532">
        <v>0</v>
      </c>
      <c r="J17" s="532">
        <v>0</v>
      </c>
      <c r="K17" s="532">
        <v>0</v>
      </c>
      <c r="L17" s="532">
        <v>0</v>
      </c>
      <c r="M17" s="532">
        <v>0</v>
      </c>
      <c r="N17" s="532">
        <v>21.90623823</v>
      </c>
      <c r="O17" s="532">
        <v>0</v>
      </c>
      <c r="P17" s="532">
        <v>0</v>
      </c>
      <c r="Q17" s="532">
        <v>0</v>
      </c>
      <c r="R17" s="532">
        <v>0</v>
      </c>
      <c r="S17" s="535">
        <v>21.90623823</v>
      </c>
      <c r="T17" s="535">
        <v>21.90623823</v>
      </c>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row>
    <row r="18" spans="1:128" s="217" customFormat="1" x14ac:dyDescent="0.25">
      <c r="A18" s="213"/>
      <c r="B18" s="774">
        <v>12</v>
      </c>
      <c r="C18" s="111" t="s">
        <v>487</v>
      </c>
      <c r="D18" s="532">
        <v>0</v>
      </c>
      <c r="E18" s="532">
        <v>0</v>
      </c>
      <c r="F18" s="532">
        <v>0</v>
      </c>
      <c r="G18" s="532">
        <v>50665.255880620003</v>
      </c>
      <c r="H18" s="532">
        <v>0</v>
      </c>
      <c r="I18" s="532">
        <v>0</v>
      </c>
      <c r="J18" s="532">
        <v>0</v>
      </c>
      <c r="K18" s="532">
        <v>0</v>
      </c>
      <c r="L18" s="532">
        <v>0</v>
      </c>
      <c r="M18" s="532">
        <v>0</v>
      </c>
      <c r="N18" s="532">
        <v>0</v>
      </c>
      <c r="O18" s="532">
        <v>0</v>
      </c>
      <c r="P18" s="532">
        <v>0</v>
      </c>
      <c r="Q18" s="532">
        <v>0</v>
      </c>
      <c r="R18" s="532">
        <v>0</v>
      </c>
      <c r="S18" s="535">
        <v>50665.255880620003</v>
      </c>
      <c r="T18" s="535">
        <v>0</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row>
    <row r="19" spans="1:128" s="217" customFormat="1" ht="30" x14ac:dyDescent="0.25">
      <c r="A19" s="213"/>
      <c r="B19" s="774">
        <v>13</v>
      </c>
      <c r="C19" s="111" t="s">
        <v>488</v>
      </c>
      <c r="D19" s="532">
        <v>0</v>
      </c>
      <c r="E19" s="532">
        <v>0</v>
      </c>
      <c r="F19" s="532">
        <v>0</v>
      </c>
      <c r="G19" s="532">
        <v>0</v>
      </c>
      <c r="H19" s="532">
        <v>0</v>
      </c>
      <c r="I19" s="532">
        <v>0</v>
      </c>
      <c r="J19" s="532">
        <v>0</v>
      </c>
      <c r="K19" s="532">
        <v>0</v>
      </c>
      <c r="L19" s="532">
        <v>0</v>
      </c>
      <c r="M19" s="532">
        <v>0</v>
      </c>
      <c r="N19" s="532">
        <v>0</v>
      </c>
      <c r="O19" s="532">
        <v>0</v>
      </c>
      <c r="P19" s="532">
        <v>0</v>
      </c>
      <c r="Q19" s="532">
        <v>0</v>
      </c>
      <c r="R19" s="532">
        <v>0</v>
      </c>
      <c r="S19" s="535">
        <v>0</v>
      </c>
      <c r="T19" s="535">
        <v>0</v>
      </c>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row>
    <row r="20" spans="1:128" s="217" customFormat="1" ht="30" x14ac:dyDescent="0.25">
      <c r="A20" s="213"/>
      <c r="B20" s="774">
        <v>14</v>
      </c>
      <c r="C20" s="111" t="s">
        <v>499</v>
      </c>
      <c r="D20" s="532">
        <v>0</v>
      </c>
      <c r="E20" s="532">
        <v>0</v>
      </c>
      <c r="F20" s="532">
        <v>0</v>
      </c>
      <c r="G20" s="532">
        <v>0</v>
      </c>
      <c r="H20" s="532">
        <v>0</v>
      </c>
      <c r="I20" s="532">
        <v>0</v>
      </c>
      <c r="J20" s="532">
        <v>0</v>
      </c>
      <c r="K20" s="532">
        <v>0</v>
      </c>
      <c r="L20" s="532">
        <v>0</v>
      </c>
      <c r="M20" s="532">
        <v>0</v>
      </c>
      <c r="N20" s="532">
        <v>0</v>
      </c>
      <c r="O20" s="532">
        <v>0</v>
      </c>
      <c r="P20" s="532">
        <v>0</v>
      </c>
      <c r="Q20" s="532">
        <v>0</v>
      </c>
      <c r="R20" s="532">
        <v>0</v>
      </c>
      <c r="S20" s="535">
        <v>0</v>
      </c>
      <c r="T20" s="535">
        <v>0</v>
      </c>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row>
    <row r="21" spans="1:128" s="217" customFormat="1" x14ac:dyDescent="0.25">
      <c r="A21" s="213"/>
      <c r="B21" s="774">
        <v>15</v>
      </c>
      <c r="C21" s="111" t="s">
        <v>490</v>
      </c>
      <c r="D21" s="532">
        <v>0</v>
      </c>
      <c r="E21" s="532">
        <v>0</v>
      </c>
      <c r="F21" s="532">
        <v>0</v>
      </c>
      <c r="G21" s="532">
        <v>0</v>
      </c>
      <c r="H21" s="532">
        <v>0</v>
      </c>
      <c r="I21" s="532">
        <v>0</v>
      </c>
      <c r="J21" s="532">
        <v>0</v>
      </c>
      <c r="K21" s="532">
        <v>0</v>
      </c>
      <c r="L21" s="532">
        <v>0</v>
      </c>
      <c r="M21" s="532">
        <v>1300.62089956</v>
      </c>
      <c r="N21" s="532">
        <v>0</v>
      </c>
      <c r="O21" s="532">
        <v>250.28672205999999</v>
      </c>
      <c r="P21" s="532">
        <v>0</v>
      </c>
      <c r="Q21" s="532">
        <v>0</v>
      </c>
      <c r="R21" s="532">
        <v>0</v>
      </c>
      <c r="S21" s="535">
        <v>1550.9076216199999</v>
      </c>
      <c r="T21" s="535">
        <v>1550.9076216200001</v>
      </c>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row>
    <row r="22" spans="1:128" s="217" customFormat="1" x14ac:dyDescent="0.25">
      <c r="A22" s="213"/>
      <c r="B22" s="774">
        <v>16</v>
      </c>
      <c r="C22" s="111" t="s">
        <v>491</v>
      </c>
      <c r="D22" s="532">
        <v>0</v>
      </c>
      <c r="E22" s="532">
        <v>0</v>
      </c>
      <c r="F22" s="532">
        <v>0</v>
      </c>
      <c r="G22" s="532">
        <v>0</v>
      </c>
      <c r="H22" s="532">
        <v>0</v>
      </c>
      <c r="I22" s="532">
        <v>0</v>
      </c>
      <c r="J22" s="532">
        <v>0</v>
      </c>
      <c r="K22" s="532">
        <v>0</v>
      </c>
      <c r="L22" s="532">
        <v>0</v>
      </c>
      <c r="M22" s="532">
        <v>0</v>
      </c>
      <c r="N22" s="532">
        <v>0</v>
      </c>
      <c r="O22" s="532">
        <v>0</v>
      </c>
      <c r="P22" s="532">
        <v>0</v>
      </c>
      <c r="Q22" s="532">
        <v>0</v>
      </c>
      <c r="R22" s="532">
        <v>0</v>
      </c>
      <c r="S22" s="535">
        <v>0</v>
      </c>
      <c r="T22" s="535">
        <v>0</v>
      </c>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row>
    <row r="23" spans="1:128" s="217" customFormat="1" x14ac:dyDescent="0.25">
      <c r="A23" s="213"/>
      <c r="B23" s="775">
        <v>17</v>
      </c>
      <c r="C23" s="218" t="s">
        <v>492</v>
      </c>
      <c r="D23" s="532">
        <v>107491.91392481999</v>
      </c>
      <c r="E23" s="532">
        <v>0</v>
      </c>
      <c r="F23" s="532">
        <v>0</v>
      </c>
      <c r="G23" s="532">
        <v>50665.255880620003</v>
      </c>
      <c r="H23" s="532">
        <v>1825.83373833</v>
      </c>
      <c r="I23" s="532">
        <v>322.07948994999998</v>
      </c>
      <c r="J23" s="532">
        <v>134.84340912999988</v>
      </c>
      <c r="K23" s="532">
        <v>0</v>
      </c>
      <c r="L23" s="532">
        <v>293.60093462000003</v>
      </c>
      <c r="M23" s="532">
        <v>2633.74884277</v>
      </c>
      <c r="N23" s="532">
        <v>85.409575110000006</v>
      </c>
      <c r="O23" s="532">
        <v>250.28672205999999</v>
      </c>
      <c r="P23" s="532">
        <v>0</v>
      </c>
      <c r="Q23" s="532">
        <v>0</v>
      </c>
      <c r="R23" s="532">
        <v>0</v>
      </c>
      <c r="S23" s="535">
        <v>163702.97251740997</v>
      </c>
      <c r="T23" s="535">
        <v>3520.3272284919999</v>
      </c>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row>
    <row r="24" spans="1:128" s="217" customFormat="1" x14ac:dyDescent="0.25">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row>
    <row r="25" spans="1:128" s="217" customFormat="1" x14ac:dyDescent="0.25">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row>
    <row r="26" spans="1:128" s="217" customFormat="1" ht="15.75" x14ac:dyDescent="0.25">
      <c r="A26" s="213"/>
      <c r="B26" s="213"/>
      <c r="C26" s="213"/>
      <c r="D26" s="213"/>
      <c r="E26" s="166"/>
      <c r="F26" s="213"/>
      <c r="G26" s="213"/>
      <c r="H26" s="213"/>
      <c r="I26" s="213"/>
      <c r="J26" s="213"/>
      <c r="K26" s="213"/>
      <c r="L26" s="213"/>
      <c r="M26" s="213"/>
      <c r="N26" s="213"/>
      <c r="O26" s="213"/>
      <c r="P26" s="204"/>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row>
    <row r="27" spans="1:128" x14ac:dyDescent="0.25">
      <c r="DJ27" s="136"/>
      <c r="DK27" s="136"/>
      <c r="DL27" s="136"/>
      <c r="DM27" s="136"/>
      <c r="DN27" s="136"/>
      <c r="DO27" s="136"/>
      <c r="DP27" s="136"/>
      <c r="DQ27" s="136"/>
      <c r="DR27" s="136"/>
      <c r="DS27" s="136"/>
      <c r="DT27" s="136"/>
      <c r="DU27" s="136"/>
      <c r="DV27" s="136"/>
      <c r="DW27" s="136"/>
      <c r="DX27" s="136"/>
    </row>
    <row r="28" spans="1:128" x14ac:dyDescent="0.25">
      <c r="DJ28" s="136"/>
      <c r="DK28" s="136"/>
      <c r="DL28" s="136"/>
      <c r="DM28" s="136"/>
      <c r="DN28" s="136"/>
      <c r="DO28" s="136"/>
      <c r="DP28" s="136"/>
      <c r="DQ28" s="136"/>
      <c r="DR28" s="136"/>
      <c r="DS28" s="136"/>
      <c r="DT28" s="136"/>
      <c r="DU28" s="136"/>
      <c r="DV28" s="136"/>
      <c r="DW28" s="136"/>
      <c r="DX28" s="136"/>
    </row>
  </sheetData>
  <mergeCells count="4">
    <mergeCell ref="C4:C6"/>
    <mergeCell ref="D4:R4"/>
    <mergeCell ref="S4:S5"/>
    <mergeCell ref="T4:T5"/>
  </mergeCells>
  <pageMargins left="0.7" right="0.7" top="0.78740157499999996" bottom="0.78740157499999996" header="0.3" footer="0.3"/>
  <pageSetup paperSize="9" scale="1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D5F1-8AF7-4CF2-A670-647CD9912BB5}">
  <sheetPr codeName="Ark13"/>
  <dimension ref="B1:Q147"/>
  <sheetViews>
    <sheetView showGridLines="0" topLeftCell="A94" zoomScale="60" zoomScaleNormal="60" workbookViewId="0">
      <selection activeCell="I39" sqref="I39"/>
    </sheetView>
  </sheetViews>
  <sheetFormatPr defaultColWidth="10.125" defaultRowHeight="15" x14ac:dyDescent="0.25"/>
  <cols>
    <col min="1" max="1" width="3.125" style="89" customWidth="1"/>
    <col min="2" max="2" width="21" style="89" customWidth="1"/>
    <col min="3" max="3" width="23.125" style="89" customWidth="1"/>
    <col min="4" max="4" width="16.625" style="89" customWidth="1"/>
    <col min="5" max="5" width="15.25" style="89" customWidth="1"/>
    <col min="6" max="6" width="11.875" style="89" customWidth="1"/>
    <col min="7" max="7" width="14.875" style="89" bestFit="1" customWidth="1"/>
    <col min="8" max="11" width="11.875" style="89" customWidth="1"/>
    <col min="12" max="12" width="16.375" style="89" customWidth="1"/>
    <col min="13" max="13" width="11.875" style="89" customWidth="1"/>
    <col min="14" max="14" width="13.75" style="89" customWidth="1"/>
    <col min="15" max="15" width="14.125" style="89" customWidth="1"/>
    <col min="16" max="16" width="10.625" style="89" customWidth="1"/>
    <col min="17" max="17" width="19.75" style="89" customWidth="1"/>
    <col min="18" max="18" width="28.625" style="89" customWidth="1"/>
    <col min="19" max="16384" width="10.125" style="89"/>
  </cols>
  <sheetData>
    <row r="1" spans="2:17" ht="15" customHeight="1" x14ac:dyDescent="0.25"/>
    <row r="2" spans="2:17" ht="20.25" x14ac:dyDescent="0.3">
      <c r="B2" s="115" t="s">
        <v>500</v>
      </c>
      <c r="C2" s="88"/>
      <c r="D2" s="88"/>
      <c r="E2" s="88"/>
      <c r="F2" s="88"/>
      <c r="G2" s="88"/>
      <c r="H2" s="88"/>
      <c r="I2" s="88"/>
      <c r="J2" s="88"/>
      <c r="K2" s="88"/>
      <c r="L2" s="88"/>
      <c r="M2" s="88"/>
      <c r="N2" s="223"/>
      <c r="O2" s="88"/>
    </row>
    <row r="4" spans="2:17" x14ac:dyDescent="0.25">
      <c r="B4" s="224" t="s">
        <v>361</v>
      </c>
    </row>
    <row r="5" spans="2:17" s="225" customFormat="1" ht="111.95" customHeight="1" x14ac:dyDescent="0.25">
      <c r="B5" s="914" t="s">
        <v>501</v>
      </c>
      <c r="C5" s="93" t="s">
        <v>502</v>
      </c>
      <c r="D5" s="93" t="s">
        <v>503</v>
      </c>
      <c r="E5" s="93" t="s">
        <v>504</v>
      </c>
      <c r="F5" s="93" t="s">
        <v>505</v>
      </c>
      <c r="G5" s="93" t="s">
        <v>506</v>
      </c>
      <c r="H5" s="93" t="s">
        <v>507</v>
      </c>
      <c r="I5" s="93" t="s">
        <v>508</v>
      </c>
      <c r="J5" s="93" t="s">
        <v>509</v>
      </c>
      <c r="K5" s="93" t="s">
        <v>510</v>
      </c>
      <c r="L5" s="93" t="s">
        <v>511</v>
      </c>
      <c r="M5" s="93" t="s">
        <v>512</v>
      </c>
      <c r="N5" s="93" t="s">
        <v>513</v>
      </c>
      <c r="O5" s="93" t="s">
        <v>514</v>
      </c>
      <c r="Q5" s="1"/>
    </row>
    <row r="6" spans="2:17" s="227" customFormat="1" x14ac:dyDescent="0.25">
      <c r="B6" s="915"/>
      <c r="C6" s="226" t="s">
        <v>239</v>
      </c>
      <c r="D6" s="226" t="s">
        <v>240</v>
      </c>
      <c r="E6" s="226" t="s">
        <v>241</v>
      </c>
      <c r="F6" s="226" t="s">
        <v>242</v>
      </c>
      <c r="G6" s="226" t="s">
        <v>243</v>
      </c>
      <c r="H6" s="226" t="s">
        <v>386</v>
      </c>
      <c r="I6" s="226" t="s">
        <v>387</v>
      </c>
      <c r="J6" s="226" t="s">
        <v>388</v>
      </c>
      <c r="K6" s="226" t="s">
        <v>389</v>
      </c>
      <c r="L6" s="226" t="s">
        <v>390</v>
      </c>
      <c r="M6" s="226" t="s">
        <v>391</v>
      </c>
      <c r="N6" s="226" t="s">
        <v>392</v>
      </c>
      <c r="O6" s="226" t="s">
        <v>423</v>
      </c>
      <c r="Q6" s="4"/>
    </row>
    <row r="7" spans="2:17" x14ac:dyDescent="0.25">
      <c r="B7" s="536" t="s">
        <v>515</v>
      </c>
      <c r="C7" s="537"/>
      <c r="D7" s="538"/>
      <c r="E7" s="539"/>
      <c r="F7" s="540"/>
      <c r="G7" s="541"/>
      <c r="H7" s="540"/>
      <c r="I7" s="541"/>
      <c r="J7" s="540"/>
      <c r="K7" s="541"/>
      <c r="L7" s="541"/>
      <c r="M7" s="540"/>
      <c r="N7" s="541"/>
      <c r="O7" s="541"/>
    </row>
    <row r="8" spans="2:17" x14ac:dyDescent="0.25">
      <c r="B8" s="542"/>
      <c r="C8" s="543" t="s">
        <v>516</v>
      </c>
      <c r="D8" s="777">
        <v>5384.6787698900007</v>
      </c>
      <c r="E8" s="782">
        <v>9878.5054557000003</v>
      </c>
      <c r="F8" s="546">
        <v>0.54884110891100002</v>
      </c>
      <c r="G8" s="782">
        <v>10806.40865858</v>
      </c>
      <c r="H8" s="546">
        <v>9.2018137799999996E-4</v>
      </c>
      <c r="I8" s="545">
        <v>97</v>
      </c>
      <c r="J8" s="546">
        <v>0.51820461782299998</v>
      </c>
      <c r="K8" s="545">
        <v>2.0094194175650002</v>
      </c>
      <c r="L8" s="782">
        <v>3006.7562576700002</v>
      </c>
      <c r="M8" s="547">
        <v>0.27823825219516529</v>
      </c>
      <c r="N8" s="782">
        <v>5.1316463899999993</v>
      </c>
      <c r="O8" s="782">
        <v>-7.1661387599999999</v>
      </c>
    </row>
    <row r="9" spans="2:17" x14ac:dyDescent="0.25">
      <c r="B9" s="548"/>
      <c r="C9" s="549" t="s">
        <v>517</v>
      </c>
      <c r="D9" s="777">
        <v>1908.50015046</v>
      </c>
      <c r="E9" s="782">
        <v>5651.3308674600003</v>
      </c>
      <c r="F9" s="546">
        <v>0.60710910822800002</v>
      </c>
      <c r="G9" s="782">
        <v>5339.4745937099997</v>
      </c>
      <c r="H9" s="546">
        <v>6.2412550400000005E-4</v>
      </c>
      <c r="I9" s="545">
        <v>55</v>
      </c>
      <c r="J9" s="546">
        <v>0.51761983142300005</v>
      </c>
      <c r="K9" s="545">
        <v>1.585452969823</v>
      </c>
      <c r="L9" s="782">
        <v>981.18450190999999</v>
      </c>
      <c r="M9" s="547">
        <v>0.18376049641023734</v>
      </c>
      <c r="N9" s="782">
        <v>1.6843511799999999</v>
      </c>
      <c r="O9" s="782">
        <v>-2.7307668500000002</v>
      </c>
    </row>
    <row r="10" spans="2:17" x14ac:dyDescent="0.25">
      <c r="B10" s="548"/>
      <c r="C10" s="549" t="s">
        <v>518</v>
      </c>
      <c r="D10" s="777">
        <v>3476.1786194299998</v>
      </c>
      <c r="E10" s="782">
        <v>4227.17458824</v>
      </c>
      <c r="F10" s="546">
        <v>0.47094232894600002</v>
      </c>
      <c r="G10" s="782">
        <v>5466.9340648799998</v>
      </c>
      <c r="H10" s="546">
        <v>1.209334822E-3</v>
      </c>
      <c r="I10" s="545">
        <v>42</v>
      </c>
      <c r="J10" s="546">
        <v>0.51877577015300003</v>
      </c>
      <c r="K10" s="545">
        <v>2.4235012501669999</v>
      </c>
      <c r="L10" s="782">
        <v>2025.5717557600001</v>
      </c>
      <c r="M10" s="547">
        <v>0.37051329533539223</v>
      </c>
      <c r="N10" s="782">
        <v>3.44729522</v>
      </c>
      <c r="O10" s="782">
        <v>-4.4353719099999998</v>
      </c>
    </row>
    <row r="11" spans="2:17" x14ac:dyDescent="0.25">
      <c r="B11" s="548"/>
      <c r="C11" s="543" t="s">
        <v>519</v>
      </c>
      <c r="D11" s="777">
        <v>22706.435928110001</v>
      </c>
      <c r="E11" s="782">
        <v>8740.7514711200001</v>
      </c>
      <c r="F11" s="546">
        <v>0.34969435543100003</v>
      </c>
      <c r="G11" s="782">
        <v>25763.027379790001</v>
      </c>
      <c r="H11" s="546">
        <v>1.755771207E-3</v>
      </c>
      <c r="I11" s="545">
        <v>239</v>
      </c>
      <c r="J11" s="546">
        <v>0.30508746624799998</v>
      </c>
      <c r="K11" s="545">
        <v>3.329489512611</v>
      </c>
      <c r="L11" s="782">
        <v>6811.0209498699996</v>
      </c>
      <c r="M11" s="547">
        <v>0.2643719175337661</v>
      </c>
      <c r="N11" s="782">
        <v>14.09762302</v>
      </c>
      <c r="O11" s="782">
        <v>-52.166022630000001</v>
      </c>
      <c r="Q11" s="89">
        <v>1000000</v>
      </c>
    </row>
    <row r="12" spans="2:17" x14ac:dyDescent="0.25">
      <c r="B12" s="548"/>
      <c r="C12" s="543" t="s">
        <v>520</v>
      </c>
      <c r="D12" s="777">
        <v>50875.140248230004</v>
      </c>
      <c r="E12" s="782">
        <v>9101.1822419</v>
      </c>
      <c r="F12" s="546">
        <v>0.53583799910300001</v>
      </c>
      <c r="G12" s="782">
        <v>55710.960610540002</v>
      </c>
      <c r="H12" s="546">
        <v>3.1739800550000001E-3</v>
      </c>
      <c r="I12" s="545">
        <v>1253</v>
      </c>
      <c r="J12" s="546">
        <v>0.18324927452199999</v>
      </c>
      <c r="K12" s="545">
        <v>3.895201034162</v>
      </c>
      <c r="L12" s="782">
        <v>12457.77909102</v>
      </c>
      <c r="M12" s="547">
        <v>0.22361450878775735</v>
      </c>
      <c r="N12" s="782">
        <v>33.284183670000004</v>
      </c>
      <c r="O12" s="782">
        <v>-91.10116816</v>
      </c>
    </row>
    <row r="13" spans="2:17" x14ac:dyDescent="0.25">
      <c r="B13" s="548"/>
      <c r="C13" s="543" t="s">
        <v>521</v>
      </c>
      <c r="D13" s="777">
        <v>13787.315191080001</v>
      </c>
      <c r="E13" s="782">
        <v>2566.3431883000003</v>
      </c>
      <c r="F13" s="546">
        <v>0.67317000721099995</v>
      </c>
      <c r="G13" s="782">
        <v>15512.41991803</v>
      </c>
      <c r="H13" s="546">
        <v>6.1179061900000003E-3</v>
      </c>
      <c r="I13" s="545">
        <v>491</v>
      </c>
      <c r="J13" s="546">
        <v>0.26369274968299999</v>
      </c>
      <c r="K13" s="545">
        <v>3.7780541427759999</v>
      </c>
      <c r="L13" s="782">
        <v>7056.4556778799997</v>
      </c>
      <c r="M13" s="547">
        <v>0.45489070790807568</v>
      </c>
      <c r="N13" s="782">
        <v>23.800026110000001</v>
      </c>
      <c r="O13" s="782">
        <v>-35.83097094</v>
      </c>
    </row>
    <row r="14" spans="2:17" x14ac:dyDescent="0.25">
      <c r="B14" s="548"/>
      <c r="C14" s="543" t="s">
        <v>522</v>
      </c>
      <c r="D14" s="777">
        <v>61118.727628610002</v>
      </c>
      <c r="E14" s="782">
        <v>17160.816523370002</v>
      </c>
      <c r="F14" s="546">
        <v>0.46970828127199998</v>
      </c>
      <c r="G14" s="782">
        <v>69054.067567100006</v>
      </c>
      <c r="H14" s="546">
        <v>1.3717630308E-2</v>
      </c>
      <c r="I14" s="545">
        <v>2457</v>
      </c>
      <c r="J14" s="546">
        <v>0.17304938826999999</v>
      </c>
      <c r="K14" s="545">
        <v>3.9489072017179998</v>
      </c>
      <c r="L14" s="782">
        <v>27453.830113560001</v>
      </c>
      <c r="M14" s="547">
        <v>0.39757006474503542</v>
      </c>
      <c r="N14" s="782">
        <v>163.40122011000003</v>
      </c>
      <c r="O14" s="782">
        <v>-278.84564094999996</v>
      </c>
    </row>
    <row r="15" spans="2:17" x14ac:dyDescent="0.25">
      <c r="B15" s="548"/>
      <c r="C15" s="549" t="s">
        <v>523</v>
      </c>
      <c r="D15" s="777">
        <v>46961.165691360002</v>
      </c>
      <c r="E15" s="782">
        <v>12231.678985879998</v>
      </c>
      <c r="F15" s="546">
        <v>0.52172772682000002</v>
      </c>
      <c r="G15" s="782">
        <v>53255.063596319997</v>
      </c>
      <c r="H15" s="546">
        <v>1.1865786238E-2</v>
      </c>
      <c r="I15" s="545">
        <v>1883</v>
      </c>
      <c r="J15" s="546">
        <v>0.15858754923599999</v>
      </c>
      <c r="K15" s="545">
        <v>4.0186390991609997</v>
      </c>
      <c r="L15" s="782">
        <v>18400.772541229999</v>
      </c>
      <c r="M15" s="547">
        <v>0.34552155792564893</v>
      </c>
      <c r="N15" s="782">
        <v>95.172910560000005</v>
      </c>
      <c r="O15" s="782">
        <v>-180.75167015</v>
      </c>
    </row>
    <row r="16" spans="2:17" x14ac:dyDescent="0.25">
      <c r="B16" s="548"/>
      <c r="C16" s="549" t="s">
        <v>524</v>
      </c>
      <c r="D16" s="777">
        <v>14157.56193725</v>
      </c>
      <c r="E16" s="782">
        <v>4929.1375374899999</v>
      </c>
      <c r="F16" s="546">
        <v>0.34062177189300002</v>
      </c>
      <c r="G16" s="782">
        <v>15799.00397077</v>
      </c>
      <c r="H16" s="546">
        <v>1.995980063E-2</v>
      </c>
      <c r="I16" s="545">
        <v>574</v>
      </c>
      <c r="J16" s="546">
        <v>0.22179715483000001</v>
      </c>
      <c r="K16" s="545">
        <v>3.7138558883620001</v>
      </c>
      <c r="L16" s="782">
        <v>9053.0575723300008</v>
      </c>
      <c r="M16" s="547">
        <v>0.57301445009313323</v>
      </c>
      <c r="N16" s="782">
        <v>68.228309549999992</v>
      </c>
      <c r="O16" s="782">
        <v>-98.093970799999994</v>
      </c>
    </row>
    <row r="17" spans="2:15" x14ac:dyDescent="0.25">
      <c r="B17" s="548"/>
      <c r="C17" s="543" t="s">
        <v>525</v>
      </c>
      <c r="D17" s="777">
        <v>17229.63966406</v>
      </c>
      <c r="E17" s="782">
        <v>2403.9266495700003</v>
      </c>
      <c r="F17" s="546">
        <v>0.42691562340099998</v>
      </c>
      <c r="G17" s="782">
        <v>18187.652162869999</v>
      </c>
      <c r="H17" s="546">
        <v>4.2778364351999998E-2</v>
      </c>
      <c r="I17" s="545">
        <v>1628</v>
      </c>
      <c r="J17" s="546">
        <v>0.19458740644299999</v>
      </c>
      <c r="K17" s="545">
        <v>3.9247036142290002</v>
      </c>
      <c r="L17" s="782">
        <v>11705.34794575</v>
      </c>
      <c r="M17" s="547">
        <v>0.64358762972421524</v>
      </c>
      <c r="N17" s="782">
        <v>156.02254422999999</v>
      </c>
      <c r="O17" s="782">
        <v>-249.79370648</v>
      </c>
    </row>
    <row r="18" spans="2:15" x14ac:dyDescent="0.25">
      <c r="B18" s="548"/>
      <c r="C18" s="549" t="s">
        <v>526</v>
      </c>
      <c r="D18" s="777">
        <v>13254.618875799999</v>
      </c>
      <c r="E18" s="782">
        <v>1827.7626332499999</v>
      </c>
      <c r="F18" s="546">
        <v>0.41148297065099998</v>
      </c>
      <c r="G18" s="782">
        <v>13972.85053043</v>
      </c>
      <c r="H18" s="546">
        <v>3.3085779925000003E-2</v>
      </c>
      <c r="I18" s="545">
        <v>871</v>
      </c>
      <c r="J18" s="546">
        <v>0.181176758435</v>
      </c>
      <c r="K18" s="545">
        <v>4.1595697572189998</v>
      </c>
      <c r="L18" s="782">
        <v>7851.9625516899996</v>
      </c>
      <c r="M18" s="547">
        <v>0.56194421707940245</v>
      </c>
      <c r="N18" s="782">
        <v>80.401984970000001</v>
      </c>
      <c r="O18" s="782">
        <v>-119.50346574</v>
      </c>
    </row>
    <row r="19" spans="2:15" x14ac:dyDescent="0.25">
      <c r="B19" s="548"/>
      <c r="C19" s="549" t="s">
        <v>527</v>
      </c>
      <c r="D19" s="777">
        <v>3975.0207882600002</v>
      </c>
      <c r="E19" s="782">
        <v>576.16401632000009</v>
      </c>
      <c r="F19" s="546">
        <v>0.47587256140700002</v>
      </c>
      <c r="G19" s="782">
        <v>4214.8016324400005</v>
      </c>
      <c r="H19" s="546">
        <v>7.4911082633000003E-2</v>
      </c>
      <c r="I19" s="545">
        <v>757</v>
      </c>
      <c r="J19" s="546">
        <v>0.239046196312</v>
      </c>
      <c r="K19" s="545">
        <v>3.146078711605</v>
      </c>
      <c r="L19" s="782">
        <v>3853.3853940599997</v>
      </c>
      <c r="M19" s="547">
        <v>0.91425071215729514</v>
      </c>
      <c r="N19" s="782">
        <v>75.620559260000007</v>
      </c>
      <c r="O19" s="782">
        <v>-130.29024074</v>
      </c>
    </row>
    <row r="20" spans="2:15" x14ac:dyDescent="0.25">
      <c r="B20" s="548"/>
      <c r="C20" s="543" t="s">
        <v>528</v>
      </c>
      <c r="D20" s="777">
        <v>2888.7002718600002</v>
      </c>
      <c r="E20" s="782">
        <v>403.22645572000005</v>
      </c>
      <c r="F20" s="546">
        <v>0.812202710301</v>
      </c>
      <c r="G20" s="782">
        <v>3185.9066758499998</v>
      </c>
      <c r="H20" s="546">
        <v>0.21368672109100001</v>
      </c>
      <c r="I20" s="545">
        <v>340</v>
      </c>
      <c r="J20" s="546">
        <v>0.27328461783699998</v>
      </c>
      <c r="K20" s="545">
        <v>3.2321110875039998</v>
      </c>
      <c r="L20" s="782">
        <v>4514.0693192799999</v>
      </c>
      <c r="M20" s="547">
        <v>1.416886864106164</v>
      </c>
      <c r="N20" s="782">
        <v>186.47461353</v>
      </c>
      <c r="O20" s="782">
        <v>-383.11276644999998</v>
      </c>
    </row>
    <row r="21" spans="2:15" x14ac:dyDescent="0.25">
      <c r="B21" s="548"/>
      <c r="C21" s="549" t="s">
        <v>529</v>
      </c>
      <c r="D21" s="777">
        <v>1646.5439292799999</v>
      </c>
      <c r="E21" s="782">
        <v>228.08104040999999</v>
      </c>
      <c r="F21" s="546">
        <v>0.71900095067199998</v>
      </c>
      <c r="G21" s="782">
        <v>1808.53441417</v>
      </c>
      <c r="H21" s="546">
        <v>0.13893441974199999</v>
      </c>
      <c r="I21" s="545">
        <v>247</v>
      </c>
      <c r="J21" s="546">
        <v>0.181509389779</v>
      </c>
      <c r="K21" s="545">
        <v>4.1402600034269996</v>
      </c>
      <c r="L21" s="782">
        <v>1597.12104202</v>
      </c>
      <c r="M21" s="547">
        <v>0.88310237809490333</v>
      </c>
      <c r="N21" s="782">
        <v>45.22545367</v>
      </c>
      <c r="O21" s="782">
        <v>-63.692347770000005</v>
      </c>
    </row>
    <row r="22" spans="2:15" x14ac:dyDescent="0.25">
      <c r="B22" s="548"/>
      <c r="C22" s="549" t="s">
        <v>530</v>
      </c>
      <c r="D22" s="777">
        <v>981.13533165000001</v>
      </c>
      <c r="E22" s="782">
        <v>175.14541531</v>
      </c>
      <c r="F22" s="546">
        <v>0.933573596698</v>
      </c>
      <c r="G22" s="782">
        <v>1116.35125075</v>
      </c>
      <c r="H22" s="546">
        <v>0.23989292171900001</v>
      </c>
      <c r="I22" s="545">
        <v>52</v>
      </c>
      <c r="J22" s="546">
        <v>0.46042367264599998</v>
      </c>
      <c r="K22" s="545">
        <v>1.3524975721900001</v>
      </c>
      <c r="L22" s="782">
        <v>2811.0173380300002</v>
      </c>
      <c r="M22" s="547">
        <v>2.5180402101412707</v>
      </c>
      <c r="N22" s="782">
        <v>124.11463159</v>
      </c>
      <c r="O22" s="782">
        <v>-318.86686745999998</v>
      </c>
    </row>
    <row r="23" spans="2:15" x14ac:dyDescent="0.25">
      <c r="B23" s="548"/>
      <c r="C23" s="549" t="s">
        <v>531</v>
      </c>
      <c r="D23" s="777">
        <v>261.02101092999999</v>
      </c>
      <c r="E23" s="782">
        <v>0</v>
      </c>
      <c r="F23" s="546">
        <v>0</v>
      </c>
      <c r="G23" s="782">
        <v>261.02101092999999</v>
      </c>
      <c r="H23" s="546">
        <v>0.61954211296700001</v>
      </c>
      <c r="I23" s="545">
        <v>41</v>
      </c>
      <c r="J23" s="546">
        <v>0.108798780328</v>
      </c>
      <c r="K23" s="545">
        <v>4.9786767355789996</v>
      </c>
      <c r="L23" s="782">
        <v>105.93093923000001</v>
      </c>
      <c r="M23" s="547">
        <v>0.40583299732299449</v>
      </c>
      <c r="N23" s="782">
        <v>17.134528270000001</v>
      </c>
      <c r="O23" s="782">
        <v>-0.55355122000000001</v>
      </c>
    </row>
    <row r="24" spans="2:15" x14ac:dyDescent="0.25">
      <c r="B24" s="550"/>
      <c r="C24" s="543" t="s">
        <v>532</v>
      </c>
      <c r="D24" s="777">
        <v>1409.74762949</v>
      </c>
      <c r="E24" s="782">
        <v>1018.9437269299999</v>
      </c>
      <c r="F24" s="546">
        <v>0.13632332634200001</v>
      </c>
      <c r="G24" s="782">
        <v>1504.73085141</v>
      </c>
      <c r="H24" s="546">
        <v>1</v>
      </c>
      <c r="I24" s="545">
        <v>157</v>
      </c>
      <c r="J24" s="546">
        <v>0.27992472336599999</v>
      </c>
      <c r="K24" s="545">
        <v>2.925039385137</v>
      </c>
      <c r="L24" s="782">
        <v>1550.9185422200001</v>
      </c>
      <c r="M24" s="547">
        <v>1.0306949849315046</v>
      </c>
      <c r="N24" s="782">
        <v>530.50813524</v>
      </c>
      <c r="O24" s="782">
        <v>-515.78486045</v>
      </c>
    </row>
    <row r="25" spans="2:15" x14ac:dyDescent="0.25">
      <c r="B25" s="916" t="s">
        <v>533</v>
      </c>
      <c r="C25" s="917"/>
      <c r="D25" s="778">
        <v>175400.38533132998</v>
      </c>
      <c r="E25" s="778">
        <v>51273.695712610002</v>
      </c>
      <c r="F25" s="540">
        <v>0.49181243595342267</v>
      </c>
      <c r="G25" s="778">
        <v>199725.17382417002</v>
      </c>
      <c r="H25" s="540">
        <v>2.1217755118016657E-2</v>
      </c>
      <c r="I25" s="541">
        <v>6662</v>
      </c>
      <c r="J25" s="540">
        <v>0.22300712228180716</v>
      </c>
      <c r="K25" s="541">
        <v>3.7144658661648124</v>
      </c>
      <c r="L25" s="778">
        <v>74556.177897250003</v>
      </c>
      <c r="M25" s="540">
        <v>0.37329384408440297</v>
      </c>
      <c r="N25" s="778">
        <v>1112.7199923000001</v>
      </c>
      <c r="O25" s="778">
        <v>-1613.8012748199999</v>
      </c>
    </row>
    <row r="26" spans="2:15" x14ac:dyDescent="0.25">
      <c r="D26" s="779">
        <v>0</v>
      </c>
      <c r="E26" s="779">
        <v>0</v>
      </c>
      <c r="G26" s="779">
        <v>0</v>
      </c>
      <c r="L26" s="779">
        <v>0</v>
      </c>
      <c r="N26" s="779">
        <v>0</v>
      </c>
      <c r="O26" s="779">
        <v>0</v>
      </c>
    </row>
    <row r="27" spans="2:15" x14ac:dyDescent="0.25">
      <c r="B27" s="536" t="s">
        <v>534</v>
      </c>
      <c r="C27" s="537"/>
      <c r="D27" s="780">
        <v>0</v>
      </c>
      <c r="E27" s="778">
        <v>0</v>
      </c>
      <c r="F27" s="540"/>
      <c r="G27" s="778">
        <v>0</v>
      </c>
      <c r="H27" s="540"/>
      <c r="I27" s="541"/>
      <c r="J27" s="540"/>
      <c r="K27" s="541"/>
      <c r="L27" s="778">
        <v>0</v>
      </c>
      <c r="M27" s="540"/>
      <c r="N27" s="778">
        <v>0</v>
      </c>
      <c r="O27" s="778">
        <v>0</v>
      </c>
    </row>
    <row r="28" spans="2:15" x14ac:dyDescent="0.25">
      <c r="B28" s="542"/>
      <c r="C28" s="543" t="s">
        <v>516</v>
      </c>
      <c r="D28" s="777">
        <v>0</v>
      </c>
      <c r="E28" s="777">
        <v>0</v>
      </c>
      <c r="F28" s="551">
        <v>0</v>
      </c>
      <c r="G28" s="777">
        <v>0</v>
      </c>
      <c r="H28" s="552">
        <v>0</v>
      </c>
      <c r="I28" s="544">
        <v>0</v>
      </c>
      <c r="J28" s="552">
        <v>0</v>
      </c>
      <c r="K28" s="544">
        <v>0</v>
      </c>
      <c r="L28" s="777">
        <v>0</v>
      </c>
      <c r="M28" s="557" t="s">
        <v>535</v>
      </c>
      <c r="N28" s="782">
        <v>0</v>
      </c>
      <c r="O28" s="782">
        <v>0</v>
      </c>
    </row>
    <row r="29" spans="2:15" x14ac:dyDescent="0.25">
      <c r="B29" s="548"/>
      <c r="C29" s="553" t="s">
        <v>517</v>
      </c>
      <c r="D29" s="777">
        <v>0</v>
      </c>
      <c r="E29" s="777">
        <v>0</v>
      </c>
      <c r="F29" s="551">
        <v>0</v>
      </c>
      <c r="G29" s="777">
        <v>0</v>
      </c>
      <c r="H29" s="552">
        <v>0</v>
      </c>
      <c r="I29" s="544">
        <v>0</v>
      </c>
      <c r="J29" s="552">
        <v>0</v>
      </c>
      <c r="K29" s="544">
        <v>0</v>
      </c>
      <c r="L29" s="777">
        <v>0</v>
      </c>
      <c r="M29" s="557" t="s">
        <v>535</v>
      </c>
      <c r="N29" s="782">
        <v>0</v>
      </c>
      <c r="O29" s="782">
        <v>0</v>
      </c>
    </row>
    <row r="30" spans="2:15" x14ac:dyDescent="0.25">
      <c r="B30" s="548"/>
      <c r="C30" s="553" t="s">
        <v>518</v>
      </c>
      <c r="D30" s="777">
        <v>0</v>
      </c>
      <c r="E30" s="777">
        <v>0</v>
      </c>
      <c r="F30" s="551">
        <v>0</v>
      </c>
      <c r="G30" s="777">
        <v>0</v>
      </c>
      <c r="H30" s="552">
        <v>0</v>
      </c>
      <c r="I30" s="544">
        <v>0</v>
      </c>
      <c r="J30" s="552">
        <v>0</v>
      </c>
      <c r="K30" s="544">
        <v>0</v>
      </c>
      <c r="L30" s="777">
        <v>0</v>
      </c>
      <c r="M30" s="557" t="s">
        <v>535</v>
      </c>
      <c r="N30" s="782">
        <v>0</v>
      </c>
      <c r="O30" s="782">
        <v>0</v>
      </c>
    </row>
    <row r="31" spans="2:15" x14ac:dyDescent="0.25">
      <c r="B31" s="548"/>
      <c r="C31" s="543" t="s">
        <v>519</v>
      </c>
      <c r="D31" s="777">
        <v>0</v>
      </c>
      <c r="E31" s="777">
        <v>0</v>
      </c>
      <c r="F31" s="551">
        <v>0</v>
      </c>
      <c r="G31" s="777">
        <v>0</v>
      </c>
      <c r="H31" s="552">
        <v>0</v>
      </c>
      <c r="I31" s="544">
        <v>0</v>
      </c>
      <c r="J31" s="552">
        <v>0</v>
      </c>
      <c r="K31" s="544">
        <v>0</v>
      </c>
      <c r="L31" s="777">
        <v>0</v>
      </c>
      <c r="M31" s="557" t="s">
        <v>535</v>
      </c>
      <c r="N31" s="782">
        <v>0</v>
      </c>
      <c r="O31" s="782">
        <v>0</v>
      </c>
    </row>
    <row r="32" spans="2:15" x14ac:dyDescent="0.25">
      <c r="B32" s="548"/>
      <c r="C32" s="543" t="s">
        <v>520</v>
      </c>
      <c r="D32" s="777">
        <v>51.984272659999995</v>
      </c>
      <c r="E32" s="777">
        <v>25.285732589999999</v>
      </c>
      <c r="F32" s="551">
        <v>0.86880749134299995</v>
      </c>
      <c r="G32" s="777">
        <v>73.952706559999996</v>
      </c>
      <c r="H32" s="552">
        <v>4.2888010330000004E-3</v>
      </c>
      <c r="I32" s="544">
        <v>9</v>
      </c>
      <c r="J32" s="552">
        <v>0.21427883475599999</v>
      </c>
      <c r="K32" s="544">
        <v>0</v>
      </c>
      <c r="L32" s="777">
        <v>12.471416199999998</v>
      </c>
      <c r="M32" s="547">
        <v>0.16864042954102801</v>
      </c>
      <c r="N32" s="782">
        <v>6.643454E-2</v>
      </c>
      <c r="O32" s="782">
        <v>-0.17769774999999999</v>
      </c>
    </row>
    <row r="33" spans="2:15" x14ac:dyDescent="0.25">
      <c r="B33" s="548"/>
      <c r="C33" s="543" t="s">
        <v>521</v>
      </c>
      <c r="D33" s="777">
        <v>124.71772542000001</v>
      </c>
      <c r="E33" s="777">
        <v>189.78072558000002</v>
      </c>
      <c r="F33" s="551">
        <v>0.56146170435800002</v>
      </c>
      <c r="G33" s="777">
        <v>231.27233505999999</v>
      </c>
      <c r="H33" s="552">
        <v>6.2271902720000003E-3</v>
      </c>
      <c r="I33" s="544">
        <v>6</v>
      </c>
      <c r="J33" s="552">
        <v>0.367783449682</v>
      </c>
      <c r="K33" s="544">
        <v>2.181976084005</v>
      </c>
      <c r="L33" s="777">
        <v>126.81950354999999</v>
      </c>
      <c r="M33" s="547">
        <v>0.54835570158920499</v>
      </c>
      <c r="N33" s="782">
        <v>0.49421684999999999</v>
      </c>
      <c r="O33" s="782">
        <v>-0.85506713000000001</v>
      </c>
    </row>
    <row r="34" spans="2:15" x14ac:dyDescent="0.25">
      <c r="B34" s="548"/>
      <c r="C34" s="543" t="s">
        <v>522</v>
      </c>
      <c r="D34" s="777">
        <v>50.467964950000002</v>
      </c>
      <c r="E34" s="777">
        <v>4.5015004599999999</v>
      </c>
      <c r="F34" s="551">
        <v>0.84565931353900003</v>
      </c>
      <c r="G34" s="777">
        <v>54.27470074</v>
      </c>
      <c r="H34" s="552">
        <v>1.1052659062E-2</v>
      </c>
      <c r="I34" s="544">
        <v>7</v>
      </c>
      <c r="J34" s="552">
        <v>0.55490033491099999</v>
      </c>
      <c r="K34" s="544">
        <v>0</v>
      </c>
      <c r="L34" s="777">
        <v>51.976293409999997</v>
      </c>
      <c r="M34" s="547">
        <v>0.95765232606236927</v>
      </c>
      <c r="N34" s="782">
        <v>0.33381144000000001</v>
      </c>
      <c r="O34" s="782">
        <v>-0.51143110000000003</v>
      </c>
    </row>
    <row r="35" spans="2:15" x14ac:dyDescent="0.25">
      <c r="B35" s="548"/>
      <c r="C35" s="553" t="s">
        <v>523</v>
      </c>
      <c r="D35" s="777">
        <v>50.467964950000002</v>
      </c>
      <c r="E35" s="777">
        <v>4.5015004599999999</v>
      </c>
      <c r="F35" s="551">
        <v>0.84565931353900003</v>
      </c>
      <c r="G35" s="777">
        <v>54.27470074</v>
      </c>
      <c r="H35" s="552">
        <v>1.1052659062E-2</v>
      </c>
      <c r="I35" s="544">
        <v>7</v>
      </c>
      <c r="J35" s="552">
        <v>0.55490033491099999</v>
      </c>
      <c r="K35" s="544">
        <v>0</v>
      </c>
      <c r="L35" s="777">
        <v>51.976293409999997</v>
      </c>
      <c r="M35" s="547">
        <v>0.95765232606236927</v>
      </c>
      <c r="N35" s="782">
        <v>0.33381144000000001</v>
      </c>
      <c r="O35" s="782">
        <v>-0.51143110000000003</v>
      </c>
    </row>
    <row r="36" spans="2:15" x14ac:dyDescent="0.25">
      <c r="B36" s="548"/>
      <c r="C36" s="553" t="s">
        <v>524</v>
      </c>
      <c r="D36" s="777">
        <v>0</v>
      </c>
      <c r="E36" s="777">
        <v>0</v>
      </c>
      <c r="F36" s="551">
        <v>0</v>
      </c>
      <c r="G36" s="777">
        <v>0</v>
      </c>
      <c r="H36" s="552">
        <v>0</v>
      </c>
      <c r="I36" s="544">
        <v>0</v>
      </c>
      <c r="J36" s="552">
        <v>0</v>
      </c>
      <c r="K36" s="544">
        <v>0</v>
      </c>
      <c r="L36" s="777">
        <v>0</v>
      </c>
      <c r="M36" s="557" t="s">
        <v>535</v>
      </c>
      <c r="N36" s="782">
        <v>0</v>
      </c>
      <c r="O36" s="782">
        <v>0</v>
      </c>
    </row>
    <row r="37" spans="2:15" x14ac:dyDescent="0.25">
      <c r="B37" s="548"/>
      <c r="C37" s="543" t="s">
        <v>525</v>
      </c>
      <c r="D37" s="777">
        <v>5.2499999999999997E-6</v>
      </c>
      <c r="E37" s="777">
        <v>1.34</v>
      </c>
      <c r="F37" s="551">
        <v>0.84</v>
      </c>
      <c r="G37" s="777">
        <v>1.12560525</v>
      </c>
      <c r="H37" s="552">
        <v>3.5706349999999998E-2</v>
      </c>
      <c r="I37" s="544">
        <v>1</v>
      </c>
      <c r="J37" s="552">
        <v>0</v>
      </c>
      <c r="K37" s="544">
        <v>0</v>
      </c>
      <c r="L37" s="777">
        <v>0</v>
      </c>
      <c r="M37" s="547">
        <v>0</v>
      </c>
      <c r="N37" s="782">
        <v>0</v>
      </c>
      <c r="O37" s="782">
        <v>0</v>
      </c>
    </row>
    <row r="38" spans="2:15" x14ac:dyDescent="0.25">
      <c r="B38" s="548"/>
      <c r="C38" s="553" t="s">
        <v>526</v>
      </c>
      <c r="D38" s="777">
        <v>5.2499999999999997E-6</v>
      </c>
      <c r="E38" s="777">
        <v>1.34</v>
      </c>
      <c r="F38" s="551">
        <v>0.84</v>
      </c>
      <c r="G38" s="777">
        <v>1.12560525</v>
      </c>
      <c r="H38" s="552">
        <v>3.5706349999999998E-2</v>
      </c>
      <c r="I38" s="544">
        <v>1</v>
      </c>
      <c r="J38" s="552">
        <v>0</v>
      </c>
      <c r="K38" s="544">
        <v>0</v>
      </c>
      <c r="L38" s="777">
        <v>0</v>
      </c>
      <c r="M38" s="547">
        <v>0</v>
      </c>
      <c r="N38" s="782">
        <v>0</v>
      </c>
      <c r="O38" s="782">
        <v>0</v>
      </c>
    </row>
    <row r="39" spans="2:15" x14ac:dyDescent="0.25">
      <c r="B39" s="548"/>
      <c r="C39" s="553" t="s">
        <v>527</v>
      </c>
      <c r="D39" s="777">
        <v>0</v>
      </c>
      <c r="E39" s="777">
        <v>0</v>
      </c>
      <c r="F39" s="551">
        <v>0</v>
      </c>
      <c r="G39" s="777">
        <v>0</v>
      </c>
      <c r="H39" s="552">
        <v>0</v>
      </c>
      <c r="I39" s="544">
        <v>0</v>
      </c>
      <c r="J39" s="552">
        <v>0</v>
      </c>
      <c r="K39" s="544">
        <v>0</v>
      </c>
      <c r="L39" s="777">
        <v>0</v>
      </c>
      <c r="M39" s="557" t="s">
        <v>535</v>
      </c>
      <c r="N39" s="782">
        <v>0</v>
      </c>
      <c r="O39" s="782">
        <v>0</v>
      </c>
    </row>
    <row r="40" spans="2:15" x14ac:dyDescent="0.25">
      <c r="B40" s="548"/>
      <c r="C40" s="543" t="s">
        <v>528</v>
      </c>
      <c r="D40" s="777">
        <v>0</v>
      </c>
      <c r="E40" s="777">
        <v>0</v>
      </c>
      <c r="F40" s="551">
        <v>0</v>
      </c>
      <c r="G40" s="777">
        <v>0</v>
      </c>
      <c r="H40" s="552">
        <v>0</v>
      </c>
      <c r="I40" s="544">
        <v>0</v>
      </c>
      <c r="J40" s="552">
        <v>0</v>
      </c>
      <c r="K40" s="544">
        <v>0</v>
      </c>
      <c r="L40" s="777">
        <v>0</v>
      </c>
      <c r="M40" s="557" t="s">
        <v>535</v>
      </c>
      <c r="N40" s="782">
        <v>0</v>
      </c>
      <c r="O40" s="782">
        <v>0</v>
      </c>
    </row>
    <row r="41" spans="2:15" x14ac:dyDescent="0.25">
      <c r="B41" s="548"/>
      <c r="C41" s="553" t="s">
        <v>529</v>
      </c>
      <c r="D41" s="777">
        <v>0</v>
      </c>
      <c r="E41" s="777">
        <v>0</v>
      </c>
      <c r="F41" s="551">
        <v>0</v>
      </c>
      <c r="G41" s="777">
        <v>0</v>
      </c>
      <c r="H41" s="552">
        <v>0</v>
      </c>
      <c r="I41" s="544">
        <v>0</v>
      </c>
      <c r="J41" s="552">
        <v>0</v>
      </c>
      <c r="K41" s="544">
        <v>0</v>
      </c>
      <c r="L41" s="777">
        <v>0</v>
      </c>
      <c r="M41" s="557" t="s">
        <v>535</v>
      </c>
      <c r="N41" s="782">
        <v>0</v>
      </c>
      <c r="O41" s="782">
        <v>0</v>
      </c>
    </row>
    <row r="42" spans="2:15" x14ac:dyDescent="0.25">
      <c r="B42" s="548"/>
      <c r="C42" s="553" t="s">
        <v>530</v>
      </c>
      <c r="D42" s="777">
        <v>0</v>
      </c>
      <c r="E42" s="777">
        <v>0</v>
      </c>
      <c r="F42" s="551">
        <v>0</v>
      </c>
      <c r="G42" s="777">
        <v>0</v>
      </c>
      <c r="H42" s="552">
        <v>0</v>
      </c>
      <c r="I42" s="544">
        <v>0</v>
      </c>
      <c r="J42" s="552">
        <v>0</v>
      </c>
      <c r="K42" s="544">
        <v>0</v>
      </c>
      <c r="L42" s="777">
        <v>0</v>
      </c>
      <c r="M42" s="557" t="s">
        <v>535</v>
      </c>
      <c r="N42" s="782">
        <v>0</v>
      </c>
      <c r="O42" s="782">
        <v>0</v>
      </c>
    </row>
    <row r="43" spans="2:15" x14ac:dyDescent="0.25">
      <c r="B43" s="548"/>
      <c r="C43" s="553" t="s">
        <v>531</v>
      </c>
      <c r="D43" s="777">
        <v>0</v>
      </c>
      <c r="E43" s="777">
        <v>0</v>
      </c>
      <c r="F43" s="551">
        <v>0</v>
      </c>
      <c r="G43" s="777">
        <v>0</v>
      </c>
      <c r="H43" s="552">
        <v>0</v>
      </c>
      <c r="I43" s="544">
        <v>0</v>
      </c>
      <c r="J43" s="552">
        <v>0</v>
      </c>
      <c r="K43" s="544">
        <v>0</v>
      </c>
      <c r="L43" s="777">
        <v>0</v>
      </c>
      <c r="M43" s="557" t="s">
        <v>535</v>
      </c>
      <c r="N43" s="782">
        <v>0</v>
      </c>
      <c r="O43" s="782">
        <v>0</v>
      </c>
    </row>
    <row r="44" spans="2:15" x14ac:dyDescent="0.25">
      <c r="B44" s="550"/>
      <c r="C44" s="543" t="s">
        <v>532</v>
      </c>
      <c r="D44" s="777">
        <v>0.13700699</v>
      </c>
      <c r="E44" s="777">
        <v>0.18799301000000002</v>
      </c>
      <c r="F44" s="551">
        <v>0</v>
      </c>
      <c r="G44" s="777">
        <v>0.13700699</v>
      </c>
      <c r="H44" s="552">
        <v>1</v>
      </c>
      <c r="I44" s="544">
        <v>1</v>
      </c>
      <c r="J44" s="552">
        <v>0.55000000000000004</v>
      </c>
      <c r="K44" s="544">
        <v>0</v>
      </c>
      <c r="L44" s="777">
        <v>0</v>
      </c>
      <c r="M44" s="547">
        <v>0</v>
      </c>
      <c r="N44" s="782">
        <v>0.14031903000000001</v>
      </c>
      <c r="O44" s="782">
        <v>-0.13700699</v>
      </c>
    </row>
    <row r="45" spans="2:15" x14ac:dyDescent="0.25">
      <c r="B45" s="916" t="s">
        <v>533</v>
      </c>
      <c r="C45" s="917"/>
      <c r="D45" s="778">
        <v>227.30697526999998</v>
      </c>
      <c r="E45" s="778">
        <v>221.09595164000001</v>
      </c>
      <c r="F45" s="540">
        <v>0.66787633572669802</v>
      </c>
      <c r="G45" s="778">
        <v>360.76235460000004</v>
      </c>
      <c r="H45" s="540">
        <v>7.0251877864466825E-3</v>
      </c>
      <c r="I45" s="541">
        <v>24</v>
      </c>
      <c r="J45" s="540">
        <v>0.36338891456893613</v>
      </c>
      <c r="K45" s="541">
        <v>1.398789805971931</v>
      </c>
      <c r="L45" s="778">
        <v>191.26721315999998</v>
      </c>
      <c r="M45" s="540">
        <v>0.53017508817423598</v>
      </c>
      <c r="N45" s="778">
        <v>1.0347818600000001</v>
      </c>
      <c r="O45" s="778">
        <v>-1.68120297</v>
      </c>
    </row>
    <row r="46" spans="2:15" x14ac:dyDescent="0.25">
      <c r="B46" s="554"/>
      <c r="C46" s="554"/>
      <c r="D46" s="781">
        <v>0</v>
      </c>
      <c r="E46" s="781">
        <v>0</v>
      </c>
      <c r="F46" s="556"/>
      <c r="G46" s="781">
        <v>0</v>
      </c>
      <c r="H46" s="556"/>
      <c r="I46" s="555"/>
      <c r="J46" s="556"/>
      <c r="K46" s="555"/>
      <c r="L46" s="781">
        <v>0</v>
      </c>
      <c r="M46" s="556"/>
      <c r="N46" s="781">
        <v>0</v>
      </c>
      <c r="O46" s="781">
        <v>0</v>
      </c>
    </row>
    <row r="47" spans="2:15" x14ac:dyDescent="0.25">
      <c r="B47" s="536" t="s">
        <v>536</v>
      </c>
      <c r="C47" s="537"/>
      <c r="D47" s="780">
        <v>0</v>
      </c>
      <c r="E47" s="778">
        <v>0</v>
      </c>
      <c r="F47" s="540"/>
      <c r="G47" s="778">
        <v>0</v>
      </c>
      <c r="H47" s="540"/>
      <c r="I47" s="541"/>
      <c r="J47" s="540"/>
      <c r="K47" s="541"/>
      <c r="L47" s="778">
        <v>0</v>
      </c>
      <c r="M47" s="540"/>
      <c r="N47" s="778">
        <v>0</v>
      </c>
      <c r="O47" s="778">
        <v>0</v>
      </c>
    </row>
    <row r="48" spans="2:15" x14ac:dyDescent="0.25">
      <c r="B48" s="542"/>
      <c r="C48" s="543" t="s">
        <v>516</v>
      </c>
      <c r="D48" s="777">
        <v>5077.43884686</v>
      </c>
      <c r="E48" s="782">
        <v>1722.0367386199998</v>
      </c>
      <c r="F48" s="546">
        <v>0.40576545154100002</v>
      </c>
      <c r="G48" s="782">
        <v>5751.17742189</v>
      </c>
      <c r="H48" s="546">
        <v>1.0613423760000001E-3</v>
      </c>
      <c r="I48" s="545">
        <v>76</v>
      </c>
      <c r="J48" s="546">
        <v>0.47513849709799999</v>
      </c>
      <c r="K48" s="545">
        <v>1</v>
      </c>
      <c r="L48" s="782">
        <v>1240.86580424</v>
      </c>
      <c r="M48" s="547">
        <v>0.21575856789203632</v>
      </c>
      <c r="N48" s="782">
        <v>2.8715735599999999</v>
      </c>
      <c r="O48" s="782">
        <v>-4.2119078400000003</v>
      </c>
    </row>
    <row r="49" spans="2:15" x14ac:dyDescent="0.25">
      <c r="B49" s="548"/>
      <c r="C49" s="553" t="s">
        <v>517</v>
      </c>
      <c r="D49" s="777">
        <v>1689.25037028</v>
      </c>
      <c r="E49" s="782">
        <v>505.71394263999997</v>
      </c>
      <c r="F49" s="546">
        <v>0.75518139776799997</v>
      </c>
      <c r="G49" s="782">
        <v>2071.15613235</v>
      </c>
      <c r="H49" s="546">
        <v>7.5270863000000002E-4</v>
      </c>
      <c r="I49" s="545">
        <v>37</v>
      </c>
      <c r="J49" s="546">
        <v>0.50043090446899996</v>
      </c>
      <c r="K49" s="545">
        <v>1</v>
      </c>
      <c r="L49" s="782">
        <v>333.62114245999999</v>
      </c>
      <c r="M49" s="547">
        <v>0.16107966813755503</v>
      </c>
      <c r="N49" s="782">
        <v>0.77661832999999991</v>
      </c>
      <c r="O49" s="782">
        <v>-1.5730430900000001</v>
      </c>
    </row>
    <row r="50" spans="2:15" x14ac:dyDescent="0.25">
      <c r="B50" s="548"/>
      <c r="C50" s="553" t="s">
        <v>518</v>
      </c>
      <c r="D50" s="777">
        <v>3388.18847658</v>
      </c>
      <c r="E50" s="782">
        <v>1216.3227959799999</v>
      </c>
      <c r="F50" s="546">
        <v>0.26048780290000001</v>
      </c>
      <c r="G50" s="782">
        <v>3680.0212895300001</v>
      </c>
      <c r="H50" s="546">
        <v>1.235044816E-3</v>
      </c>
      <c r="I50" s="545">
        <v>39</v>
      </c>
      <c r="J50" s="546">
        <v>0.46090365427899999</v>
      </c>
      <c r="K50" s="545">
        <v>1</v>
      </c>
      <c r="L50" s="782">
        <v>907.24466178</v>
      </c>
      <c r="M50" s="547">
        <v>0.24653244924457221</v>
      </c>
      <c r="N50" s="782">
        <v>2.0949552300000001</v>
      </c>
      <c r="O50" s="782">
        <v>-2.6388647500000002</v>
      </c>
    </row>
    <row r="51" spans="2:15" x14ac:dyDescent="0.25">
      <c r="B51" s="548"/>
      <c r="C51" s="543" t="s">
        <v>519</v>
      </c>
      <c r="D51" s="777">
        <v>4705.5777888100001</v>
      </c>
      <c r="E51" s="782">
        <v>1130.2256448099999</v>
      </c>
      <c r="F51" s="546">
        <v>0.42711179898500001</v>
      </c>
      <c r="G51" s="782">
        <v>5188.3104972199999</v>
      </c>
      <c r="H51" s="546">
        <v>1.8053623610000001E-3</v>
      </c>
      <c r="I51" s="545">
        <v>175</v>
      </c>
      <c r="J51" s="546">
        <v>0.183117416048</v>
      </c>
      <c r="K51" s="545">
        <v>1.576295513696</v>
      </c>
      <c r="L51" s="782">
        <v>684.92981545000009</v>
      </c>
      <c r="M51" s="547">
        <v>0.13201403728959535</v>
      </c>
      <c r="N51" s="782">
        <v>1.75000589</v>
      </c>
      <c r="O51" s="782">
        <v>-7.1317134900000001</v>
      </c>
    </row>
    <row r="52" spans="2:15" x14ac:dyDescent="0.25">
      <c r="B52" s="548"/>
      <c r="C52" s="543" t="s">
        <v>520</v>
      </c>
      <c r="D52" s="777">
        <v>7886.9276597399994</v>
      </c>
      <c r="E52" s="782">
        <v>3687.6394544899999</v>
      </c>
      <c r="F52" s="546">
        <v>0.44291922721499999</v>
      </c>
      <c r="G52" s="782">
        <v>9520.2540771700005</v>
      </c>
      <c r="H52" s="546">
        <v>3.3889274559999998E-3</v>
      </c>
      <c r="I52" s="545">
        <v>250</v>
      </c>
      <c r="J52" s="546">
        <v>0.220531102881</v>
      </c>
      <c r="K52" s="545">
        <v>1.9122266370100001</v>
      </c>
      <c r="L52" s="782">
        <v>1844.8325689799999</v>
      </c>
      <c r="M52" s="547">
        <v>0.19377976197126839</v>
      </c>
      <c r="N52" s="782">
        <v>6.5658198800000003</v>
      </c>
      <c r="O52" s="782">
        <v>-14.092733170000001</v>
      </c>
    </row>
    <row r="53" spans="2:15" x14ac:dyDescent="0.25">
      <c r="B53" s="548"/>
      <c r="C53" s="543" t="s">
        <v>521</v>
      </c>
      <c r="D53" s="777">
        <v>3505.54058958</v>
      </c>
      <c r="E53" s="782">
        <v>1260.5343313399999</v>
      </c>
      <c r="F53" s="546">
        <v>0.62890995500799995</v>
      </c>
      <c r="G53" s="782">
        <v>4248.3110398999997</v>
      </c>
      <c r="H53" s="546">
        <v>5.9481193440000003E-3</v>
      </c>
      <c r="I53" s="545">
        <v>136</v>
      </c>
      <c r="J53" s="546">
        <v>0.34090078950199998</v>
      </c>
      <c r="K53" s="545">
        <v>1.6616627101949999</v>
      </c>
      <c r="L53" s="782">
        <v>1715.32558692</v>
      </c>
      <c r="M53" s="547">
        <v>0.40376647820974443</v>
      </c>
      <c r="N53" s="782">
        <v>8.6292934299999988</v>
      </c>
      <c r="O53" s="782">
        <v>-14.491590890000001</v>
      </c>
    </row>
    <row r="54" spans="2:15" x14ac:dyDescent="0.25">
      <c r="B54" s="548"/>
      <c r="C54" s="543" t="s">
        <v>522</v>
      </c>
      <c r="D54" s="777">
        <v>16158.33424294</v>
      </c>
      <c r="E54" s="782">
        <v>5532.9246401199998</v>
      </c>
      <c r="F54" s="546">
        <v>0.48540120208699999</v>
      </c>
      <c r="G54" s="782">
        <v>18792.48572755</v>
      </c>
      <c r="H54" s="546">
        <v>1.2679984659E-2</v>
      </c>
      <c r="I54" s="545">
        <v>656</v>
      </c>
      <c r="J54" s="546">
        <v>0.23106514442199999</v>
      </c>
      <c r="K54" s="545">
        <v>1.774629150475</v>
      </c>
      <c r="L54" s="782">
        <v>7469.1455035299996</v>
      </c>
      <c r="M54" s="547">
        <v>0.39745383403857781</v>
      </c>
      <c r="N54" s="782">
        <v>55.604270200000002</v>
      </c>
      <c r="O54" s="782">
        <v>-77.764998719999994</v>
      </c>
    </row>
    <row r="55" spans="2:15" x14ac:dyDescent="0.25">
      <c r="B55" s="548"/>
      <c r="C55" s="553" t="s">
        <v>523</v>
      </c>
      <c r="D55" s="777">
        <v>12392.616058739999</v>
      </c>
      <c r="E55" s="782">
        <v>4655.6106477600006</v>
      </c>
      <c r="F55" s="546">
        <v>0.493534555496</v>
      </c>
      <c r="G55" s="782">
        <v>14665.936265459999</v>
      </c>
      <c r="H55" s="546">
        <v>1.0638384706000001E-2</v>
      </c>
      <c r="I55" s="545">
        <v>468</v>
      </c>
      <c r="J55" s="546">
        <v>0.23103868914799999</v>
      </c>
      <c r="K55" s="545">
        <v>1.7659493340620001</v>
      </c>
      <c r="L55" s="782">
        <v>5499.6990836800005</v>
      </c>
      <c r="M55" s="547">
        <v>0.37499815791729829</v>
      </c>
      <c r="N55" s="782">
        <v>36.815020079999996</v>
      </c>
      <c r="O55" s="782">
        <v>-54.58422951</v>
      </c>
    </row>
    <row r="56" spans="2:15" x14ac:dyDescent="0.25">
      <c r="B56" s="548"/>
      <c r="C56" s="553" t="s">
        <v>524</v>
      </c>
      <c r="D56" s="777">
        <v>3765.7181842</v>
      </c>
      <c r="E56" s="782">
        <v>877.31399236000004</v>
      </c>
      <c r="F56" s="546">
        <v>0.44224022772299998</v>
      </c>
      <c r="G56" s="782">
        <v>4126.5494620899999</v>
      </c>
      <c r="H56" s="546">
        <v>1.9935919688000001E-2</v>
      </c>
      <c r="I56" s="545">
        <v>188</v>
      </c>
      <c r="J56" s="546">
        <v>0.231159167616</v>
      </c>
      <c r="K56" s="545">
        <v>1.8343790757059999</v>
      </c>
      <c r="L56" s="782">
        <v>1969.44641985</v>
      </c>
      <c r="M56" s="547">
        <v>0.47726228364472861</v>
      </c>
      <c r="N56" s="782">
        <v>18.789250120000002</v>
      </c>
      <c r="O56" s="782">
        <v>-23.180769219999998</v>
      </c>
    </row>
    <row r="57" spans="2:15" x14ac:dyDescent="0.25">
      <c r="B57" s="548"/>
      <c r="C57" s="543" t="s">
        <v>525</v>
      </c>
      <c r="D57" s="777">
        <v>9235.4569695600003</v>
      </c>
      <c r="E57" s="782">
        <v>1700.4116143900001</v>
      </c>
      <c r="F57" s="546">
        <v>0.32315883417300001</v>
      </c>
      <c r="G57" s="782">
        <v>9749.40308181</v>
      </c>
      <c r="H57" s="546">
        <v>4.2883450025999997E-2</v>
      </c>
      <c r="I57" s="545">
        <v>448</v>
      </c>
      <c r="J57" s="546">
        <v>0.19695520511799999</v>
      </c>
      <c r="K57" s="545">
        <v>2.1067855088430001</v>
      </c>
      <c r="L57" s="782">
        <v>4960.5343743500007</v>
      </c>
      <c r="M57" s="547">
        <v>0.50880390652891805</v>
      </c>
      <c r="N57" s="782">
        <v>83.55242401000001</v>
      </c>
      <c r="O57" s="782">
        <v>-104.15377059999999</v>
      </c>
    </row>
    <row r="58" spans="2:15" x14ac:dyDescent="0.25">
      <c r="B58" s="548"/>
      <c r="C58" s="553" t="s">
        <v>526</v>
      </c>
      <c r="D58" s="777">
        <v>7118.7767724099995</v>
      </c>
      <c r="E58" s="782">
        <v>925.55352865999998</v>
      </c>
      <c r="F58" s="546">
        <v>0.35996310083299998</v>
      </c>
      <c r="G58" s="782">
        <v>7430.4268681099993</v>
      </c>
      <c r="H58" s="546">
        <v>3.3482841759000001E-2</v>
      </c>
      <c r="I58" s="545">
        <v>239</v>
      </c>
      <c r="J58" s="546">
        <v>0.191992363725</v>
      </c>
      <c r="K58" s="545">
        <v>2.0271211259920001</v>
      </c>
      <c r="L58" s="782">
        <v>3535.1825619899996</v>
      </c>
      <c r="M58" s="547">
        <v>0.47577112657717435</v>
      </c>
      <c r="N58" s="782">
        <v>46.724862229999999</v>
      </c>
      <c r="O58" s="782">
        <v>-62.981764950000006</v>
      </c>
    </row>
    <row r="59" spans="2:15" x14ac:dyDescent="0.25">
      <c r="B59" s="548"/>
      <c r="C59" s="553" t="s">
        <v>527</v>
      </c>
      <c r="D59" s="777">
        <v>2116.6801971499999</v>
      </c>
      <c r="E59" s="782">
        <v>774.85808572999997</v>
      </c>
      <c r="F59" s="546">
        <v>0.27919682421999997</v>
      </c>
      <c r="G59" s="782">
        <v>2318.9762136999998</v>
      </c>
      <c r="H59" s="546">
        <v>7.3004730195000006E-2</v>
      </c>
      <c r="I59" s="545">
        <v>209</v>
      </c>
      <c r="J59" s="546">
        <v>0.21285706293500001</v>
      </c>
      <c r="K59" s="545">
        <v>2.239563488291</v>
      </c>
      <c r="L59" s="782">
        <v>1425.3518123599999</v>
      </c>
      <c r="M59" s="547">
        <v>0.61464701704973768</v>
      </c>
      <c r="N59" s="782">
        <v>36.827561770000003</v>
      </c>
      <c r="O59" s="782">
        <v>-41.172005649999996</v>
      </c>
    </row>
    <row r="60" spans="2:15" x14ac:dyDescent="0.25">
      <c r="B60" s="548"/>
      <c r="C60" s="543" t="s">
        <v>528</v>
      </c>
      <c r="D60" s="777">
        <v>1618.0948269600001</v>
      </c>
      <c r="E60" s="782">
        <v>288.70901226999996</v>
      </c>
      <c r="F60" s="546">
        <v>0.508472302313</v>
      </c>
      <c r="G60" s="782">
        <v>1723.52955101</v>
      </c>
      <c r="H60" s="546">
        <v>0.32414294395400001</v>
      </c>
      <c r="I60" s="545">
        <v>93</v>
      </c>
      <c r="J60" s="546">
        <v>0.19149186997100001</v>
      </c>
      <c r="K60" s="545">
        <v>2.0856844482349999</v>
      </c>
      <c r="L60" s="782">
        <v>1215.3883833299999</v>
      </c>
      <c r="M60" s="547">
        <v>0.70517409035300505</v>
      </c>
      <c r="N60" s="782">
        <v>88.767513989999998</v>
      </c>
      <c r="O60" s="782">
        <v>-83.940355150000002</v>
      </c>
    </row>
    <row r="61" spans="2:15" x14ac:dyDescent="0.25">
      <c r="B61" s="548"/>
      <c r="C61" s="553" t="s">
        <v>529</v>
      </c>
      <c r="D61" s="777">
        <v>649.75716311999997</v>
      </c>
      <c r="E61" s="782">
        <v>87.095308840000001</v>
      </c>
      <c r="F61" s="546">
        <v>0.32258938183800001</v>
      </c>
      <c r="G61" s="782">
        <v>676.31961907000004</v>
      </c>
      <c r="H61" s="546">
        <v>0.13339655031799999</v>
      </c>
      <c r="I61" s="545">
        <v>40</v>
      </c>
      <c r="J61" s="546">
        <v>0.17669955383899999</v>
      </c>
      <c r="K61" s="545">
        <v>2.5759863116680002</v>
      </c>
      <c r="L61" s="782">
        <v>428.24024161</v>
      </c>
      <c r="M61" s="547">
        <v>0.63319210257255087</v>
      </c>
      <c r="N61" s="782">
        <v>15.668537039999999</v>
      </c>
      <c r="O61" s="782">
        <v>-28.03744146</v>
      </c>
    </row>
    <row r="62" spans="2:15" x14ac:dyDescent="0.25">
      <c r="B62" s="548"/>
      <c r="C62" s="553" t="s">
        <v>530</v>
      </c>
      <c r="D62" s="777">
        <v>509.86696637</v>
      </c>
      <c r="E62" s="782">
        <v>166.17259205000002</v>
      </c>
      <c r="F62" s="546">
        <v>0.67168893904100002</v>
      </c>
      <c r="G62" s="782">
        <v>581.65101219000007</v>
      </c>
      <c r="H62" s="546">
        <v>0.24769295376100001</v>
      </c>
      <c r="I62" s="545">
        <v>41</v>
      </c>
      <c r="J62" s="546">
        <v>0.27390138260899999</v>
      </c>
      <c r="K62" s="545">
        <v>1</v>
      </c>
      <c r="L62" s="782">
        <v>645.04615638999996</v>
      </c>
      <c r="M62" s="547">
        <v>1.1089917198997179</v>
      </c>
      <c r="N62" s="782">
        <v>37.375691150000002</v>
      </c>
      <c r="O62" s="782">
        <v>-52.506368770000002</v>
      </c>
    </row>
    <row r="63" spans="2:15" x14ac:dyDescent="0.25">
      <c r="B63" s="548"/>
      <c r="C63" s="553" t="s">
        <v>531</v>
      </c>
      <c r="D63" s="777">
        <v>458.47069747</v>
      </c>
      <c r="E63" s="782">
        <v>35.441111380000002</v>
      </c>
      <c r="F63" s="546">
        <v>0.2</v>
      </c>
      <c r="G63" s="782">
        <v>465.55891974999997</v>
      </c>
      <c r="H63" s="546">
        <v>0.69675473400599996</v>
      </c>
      <c r="I63" s="545">
        <v>12</v>
      </c>
      <c r="J63" s="546">
        <v>0.110021531376</v>
      </c>
      <c r="K63" s="545">
        <v>0</v>
      </c>
      <c r="L63" s="782">
        <v>142.10198531999998</v>
      </c>
      <c r="M63" s="547">
        <v>0.3052287890785278</v>
      </c>
      <c r="N63" s="782">
        <v>35.723285799999999</v>
      </c>
      <c r="O63" s="782">
        <v>-3.3965449300000001</v>
      </c>
    </row>
    <row r="64" spans="2:15" x14ac:dyDescent="0.25">
      <c r="B64" s="550"/>
      <c r="C64" s="543" t="s">
        <v>532</v>
      </c>
      <c r="D64" s="777">
        <v>2216.7512826799998</v>
      </c>
      <c r="E64" s="782">
        <v>289.82783741000003</v>
      </c>
      <c r="F64" s="546">
        <v>0.101679144774</v>
      </c>
      <c r="G64" s="782">
        <v>2104.2889904799999</v>
      </c>
      <c r="H64" s="546">
        <v>1</v>
      </c>
      <c r="I64" s="545">
        <v>78</v>
      </c>
      <c r="J64" s="546">
        <v>0.31272593519300002</v>
      </c>
      <c r="K64" s="545">
        <v>1.3480274407870001</v>
      </c>
      <c r="L64" s="782">
        <v>2866.17435239</v>
      </c>
      <c r="M64" s="547">
        <v>1.3620630841851287</v>
      </c>
      <c r="N64" s="782">
        <v>646.31044465000002</v>
      </c>
      <c r="O64" s="782">
        <v>-648.94507182000007</v>
      </c>
    </row>
    <row r="65" spans="2:15" x14ac:dyDescent="0.25">
      <c r="B65" s="916" t="s">
        <v>533</v>
      </c>
      <c r="C65" s="917"/>
      <c r="D65" s="778">
        <v>50404.12220713</v>
      </c>
      <c r="E65" s="778">
        <v>15612.309273450001</v>
      </c>
      <c r="F65" s="540">
        <v>0.43451173432809626</v>
      </c>
      <c r="G65" s="778">
        <v>57077.760387030001</v>
      </c>
      <c r="H65" s="540">
        <v>5.9433640020386563E-2</v>
      </c>
      <c r="I65" s="541">
        <v>1912</v>
      </c>
      <c r="J65" s="540">
        <v>0.25370708627966132</v>
      </c>
      <c r="K65" s="541">
        <v>1.7434917379214863</v>
      </c>
      <c r="L65" s="778">
        <v>21997.196389190001</v>
      </c>
      <c r="M65" s="540">
        <v>0.38538997045491136</v>
      </c>
      <c r="N65" s="778">
        <v>894.05134561</v>
      </c>
      <c r="O65" s="778">
        <v>-954.73214168000004</v>
      </c>
    </row>
    <row r="66" spans="2:15" x14ac:dyDescent="0.25">
      <c r="B66" s="554"/>
      <c r="C66" s="554"/>
      <c r="D66" s="781">
        <v>0</v>
      </c>
      <c r="E66" s="781">
        <v>0</v>
      </c>
      <c r="F66" s="556"/>
      <c r="G66" s="781">
        <v>0</v>
      </c>
      <c r="H66" s="556"/>
      <c r="I66" s="555"/>
      <c r="J66" s="556"/>
      <c r="K66" s="555"/>
      <c r="L66" s="781">
        <v>0</v>
      </c>
      <c r="M66" s="556"/>
      <c r="N66" s="781">
        <v>0</v>
      </c>
      <c r="O66" s="781">
        <v>0</v>
      </c>
    </row>
    <row r="67" spans="2:15" x14ac:dyDescent="0.25">
      <c r="B67" s="536" t="s">
        <v>537</v>
      </c>
      <c r="C67" s="537"/>
      <c r="D67" s="780">
        <v>0</v>
      </c>
      <c r="E67" s="778">
        <v>0</v>
      </c>
      <c r="F67" s="540"/>
      <c r="G67" s="778">
        <v>0</v>
      </c>
      <c r="H67" s="540"/>
      <c r="I67" s="541"/>
      <c r="J67" s="540"/>
      <c r="K67" s="541"/>
      <c r="L67" s="778">
        <v>0</v>
      </c>
      <c r="M67" s="540"/>
      <c r="N67" s="778">
        <v>0</v>
      </c>
      <c r="O67" s="778">
        <v>0</v>
      </c>
    </row>
    <row r="68" spans="2:15" x14ac:dyDescent="0.25">
      <c r="B68" s="542"/>
      <c r="C68" s="543" t="s">
        <v>516</v>
      </c>
      <c r="D68" s="777">
        <v>2615.6952655700002</v>
      </c>
      <c r="E68" s="782">
        <v>1072.7549062400001</v>
      </c>
      <c r="F68" s="546">
        <v>0.70411354127000003</v>
      </c>
      <c r="G68" s="782">
        <v>3371.03652152</v>
      </c>
      <c r="H68" s="546">
        <v>8.7672240700000003E-4</v>
      </c>
      <c r="I68" s="545">
        <v>10188</v>
      </c>
      <c r="J68" s="546">
        <v>6.5577641357999997E-2</v>
      </c>
      <c r="K68" s="545">
        <v>0</v>
      </c>
      <c r="L68" s="782">
        <v>51.853442340000001</v>
      </c>
      <c r="M68" s="547">
        <v>1.5382047037751846E-2</v>
      </c>
      <c r="N68" s="782">
        <v>0.20375059000000001</v>
      </c>
      <c r="O68" s="782">
        <v>-4.1650160099999995</v>
      </c>
    </row>
    <row r="69" spans="2:15" x14ac:dyDescent="0.25">
      <c r="B69" s="548"/>
      <c r="C69" s="553" t="s">
        <v>517</v>
      </c>
      <c r="D69" s="777">
        <v>1799.01542124</v>
      </c>
      <c r="E69" s="782">
        <v>775.01243052999996</v>
      </c>
      <c r="F69" s="546">
        <v>0.69271063717600001</v>
      </c>
      <c r="G69" s="782">
        <v>2335.8747758099998</v>
      </c>
      <c r="H69" s="546">
        <v>7.2496385899999995E-4</v>
      </c>
      <c r="I69" s="545">
        <v>7122</v>
      </c>
      <c r="J69" s="546">
        <v>5.9819127328000002E-2</v>
      </c>
      <c r="K69" s="545">
        <v>0</v>
      </c>
      <c r="L69" s="782">
        <v>28.21030412</v>
      </c>
      <c r="M69" s="547">
        <v>1.2076976219847936E-2</v>
      </c>
      <c r="N69" s="782">
        <v>0.10545832000000001</v>
      </c>
      <c r="O69" s="782">
        <v>-0.64845246000000001</v>
      </c>
    </row>
    <row r="70" spans="2:15" x14ac:dyDescent="0.25">
      <c r="B70" s="548"/>
      <c r="C70" s="553" t="s">
        <v>518</v>
      </c>
      <c r="D70" s="777">
        <v>816.67984433000004</v>
      </c>
      <c r="E70" s="782">
        <v>297.74247570999995</v>
      </c>
      <c r="F70" s="546">
        <v>0.73379487039799995</v>
      </c>
      <c r="G70" s="782">
        <v>1035.1617457100001</v>
      </c>
      <c r="H70" s="546">
        <v>1.219170306E-3</v>
      </c>
      <c r="I70" s="545">
        <v>3066</v>
      </c>
      <c r="J70" s="546">
        <v>7.8571907930000004E-2</v>
      </c>
      <c r="K70" s="545">
        <v>0</v>
      </c>
      <c r="L70" s="782">
        <v>23.643138219999997</v>
      </c>
      <c r="M70" s="547">
        <v>2.2840042455185172E-2</v>
      </c>
      <c r="N70" s="782">
        <v>9.8292270000000001E-2</v>
      </c>
      <c r="O70" s="782">
        <v>-3.5165635499999999</v>
      </c>
    </row>
    <row r="71" spans="2:15" x14ac:dyDescent="0.25">
      <c r="B71" s="548"/>
      <c r="C71" s="543" t="s">
        <v>519</v>
      </c>
      <c r="D71" s="777">
        <v>1455.7964739400002</v>
      </c>
      <c r="E71" s="782">
        <v>336.67388061000003</v>
      </c>
      <c r="F71" s="546">
        <v>0.76541182940100005</v>
      </c>
      <c r="G71" s="782">
        <v>1713.49064481</v>
      </c>
      <c r="H71" s="546">
        <v>1.9493635140000001E-3</v>
      </c>
      <c r="I71" s="545">
        <v>3940</v>
      </c>
      <c r="J71" s="546">
        <v>7.0880630762000005E-2</v>
      </c>
      <c r="K71" s="545">
        <v>0</v>
      </c>
      <c r="L71" s="782">
        <v>51.083664710000001</v>
      </c>
      <c r="M71" s="547">
        <v>2.9812631230131052E-2</v>
      </c>
      <c r="N71" s="782">
        <v>0.24009935999999998</v>
      </c>
      <c r="O71" s="782">
        <v>-5.9618000999999996</v>
      </c>
    </row>
    <row r="72" spans="2:15" x14ac:dyDescent="0.25">
      <c r="B72" s="548"/>
      <c r="C72" s="543" t="s">
        <v>520</v>
      </c>
      <c r="D72" s="777">
        <v>4067.62638311</v>
      </c>
      <c r="E72" s="782">
        <v>337.96078365</v>
      </c>
      <c r="F72" s="546">
        <v>0.79371241213800003</v>
      </c>
      <c r="G72" s="782">
        <v>4335.8700519100003</v>
      </c>
      <c r="H72" s="546">
        <v>3.9242594049999999E-3</v>
      </c>
      <c r="I72" s="545">
        <v>8073</v>
      </c>
      <c r="J72" s="546">
        <v>8.4894366506999996E-2</v>
      </c>
      <c r="K72" s="545">
        <v>0</v>
      </c>
      <c r="L72" s="782">
        <v>251.49690225999998</v>
      </c>
      <c r="M72" s="547">
        <v>5.8003791453393017E-2</v>
      </c>
      <c r="N72" s="782">
        <v>1.4161018999999999</v>
      </c>
      <c r="O72" s="782">
        <v>-10.88720256</v>
      </c>
    </row>
    <row r="73" spans="2:15" x14ac:dyDescent="0.25">
      <c r="B73" s="548"/>
      <c r="C73" s="543" t="s">
        <v>521</v>
      </c>
      <c r="D73" s="777">
        <v>37408.040423890001</v>
      </c>
      <c r="E73" s="782">
        <v>229.14414062999998</v>
      </c>
      <c r="F73" s="546">
        <v>0.58697825764599998</v>
      </c>
      <c r="G73" s="782">
        <v>37542.54305231</v>
      </c>
      <c r="H73" s="546">
        <v>6.2054692919999996E-3</v>
      </c>
      <c r="I73" s="545">
        <v>53841</v>
      </c>
      <c r="J73" s="546">
        <v>9.7545288556999996E-2</v>
      </c>
      <c r="K73" s="545">
        <v>0</v>
      </c>
      <c r="L73" s="782">
        <v>3516.42078137</v>
      </c>
      <c r="M73" s="547">
        <v>9.3664959682416449E-2</v>
      </c>
      <c r="N73" s="782">
        <v>22.751409969999997</v>
      </c>
      <c r="O73" s="782">
        <v>-94.233547150000007</v>
      </c>
    </row>
    <row r="74" spans="2:15" x14ac:dyDescent="0.25">
      <c r="B74" s="548"/>
      <c r="C74" s="543" t="s">
        <v>522</v>
      </c>
      <c r="D74" s="777">
        <v>92661.452583919992</v>
      </c>
      <c r="E74" s="782">
        <v>1216.3405747899999</v>
      </c>
      <c r="F74" s="546">
        <v>0.287774655539</v>
      </c>
      <c r="G74" s="782">
        <v>93011.484573850001</v>
      </c>
      <c r="H74" s="546">
        <v>1.2561672458E-2</v>
      </c>
      <c r="I74" s="545">
        <v>93114</v>
      </c>
      <c r="J74" s="546">
        <v>0.102018124568</v>
      </c>
      <c r="K74" s="545">
        <v>0</v>
      </c>
      <c r="L74" s="782">
        <v>14413.82748034</v>
      </c>
      <c r="M74" s="547">
        <v>0.15496825522546728</v>
      </c>
      <c r="N74" s="782">
        <v>119.02508499</v>
      </c>
      <c r="O74" s="782">
        <v>-141.94132517</v>
      </c>
    </row>
    <row r="75" spans="2:15" x14ac:dyDescent="0.25">
      <c r="B75" s="548"/>
      <c r="C75" s="553" t="s">
        <v>523</v>
      </c>
      <c r="D75" s="777">
        <v>80796.873419679992</v>
      </c>
      <c r="E75" s="782">
        <v>480.73223992999999</v>
      </c>
      <c r="F75" s="546">
        <v>0.38107313446000002</v>
      </c>
      <c r="G75" s="782">
        <v>80980.067561190008</v>
      </c>
      <c r="H75" s="546">
        <v>1.1334477357E-2</v>
      </c>
      <c r="I75" s="545">
        <v>82844</v>
      </c>
      <c r="J75" s="546">
        <v>0.101683894271</v>
      </c>
      <c r="K75" s="545">
        <v>0</v>
      </c>
      <c r="L75" s="782">
        <v>11749.002808129999</v>
      </c>
      <c r="M75" s="547">
        <v>0.14508511985683686</v>
      </c>
      <c r="N75" s="782">
        <v>92.846848399999999</v>
      </c>
      <c r="O75" s="782">
        <v>-114.88667529999999</v>
      </c>
    </row>
    <row r="76" spans="2:15" x14ac:dyDescent="0.25">
      <c r="B76" s="548"/>
      <c r="C76" s="553" t="s">
        <v>524</v>
      </c>
      <c r="D76" s="777">
        <v>11864.57916424</v>
      </c>
      <c r="E76" s="782">
        <v>735.60833486000001</v>
      </c>
      <c r="F76" s="546">
        <v>0.22680255309299999</v>
      </c>
      <c r="G76" s="782">
        <v>12031.41701266</v>
      </c>
      <c r="H76" s="546">
        <v>2.0821575849000001E-2</v>
      </c>
      <c r="I76" s="545">
        <v>10270</v>
      </c>
      <c r="J76" s="546">
        <v>0.104267734237</v>
      </c>
      <c r="K76" s="545">
        <v>0</v>
      </c>
      <c r="L76" s="782">
        <v>2664.8246722100002</v>
      </c>
      <c r="M76" s="547">
        <v>0.22148884619375683</v>
      </c>
      <c r="N76" s="782">
        <v>26.178236590000001</v>
      </c>
      <c r="O76" s="782">
        <v>-27.054649870000002</v>
      </c>
    </row>
    <row r="77" spans="2:15" x14ac:dyDescent="0.25">
      <c r="B77" s="548"/>
      <c r="C77" s="543" t="s">
        <v>525</v>
      </c>
      <c r="D77" s="777">
        <v>12481.014834790001</v>
      </c>
      <c r="E77" s="782">
        <v>163.28829824000002</v>
      </c>
      <c r="F77" s="546">
        <v>0.42260846883600001</v>
      </c>
      <c r="G77" s="782">
        <v>12550.021852489999</v>
      </c>
      <c r="H77" s="546">
        <v>4.5761046214999997E-2</v>
      </c>
      <c r="I77" s="545">
        <v>11764</v>
      </c>
      <c r="J77" s="546">
        <v>0.11692261974</v>
      </c>
      <c r="K77" s="545">
        <v>0</v>
      </c>
      <c r="L77" s="782">
        <v>4729.2730812299997</v>
      </c>
      <c r="M77" s="547">
        <v>0.37683385230852673</v>
      </c>
      <c r="N77" s="782">
        <v>66.581481170000004</v>
      </c>
      <c r="O77" s="782">
        <v>-113.95441414</v>
      </c>
    </row>
    <row r="78" spans="2:15" x14ac:dyDescent="0.25">
      <c r="B78" s="548"/>
      <c r="C78" s="553" t="s">
        <v>526</v>
      </c>
      <c r="D78" s="777">
        <v>8331.8773443900009</v>
      </c>
      <c r="E78" s="782">
        <v>136.7341692</v>
      </c>
      <c r="F78" s="546">
        <v>0.43843194665200003</v>
      </c>
      <c r="G78" s="782">
        <v>8391.8259723699994</v>
      </c>
      <c r="H78" s="546">
        <v>3.4380433012E-2</v>
      </c>
      <c r="I78" s="545">
        <v>7822</v>
      </c>
      <c r="J78" s="546">
        <v>0.116480073127</v>
      </c>
      <c r="K78" s="545">
        <v>0</v>
      </c>
      <c r="L78" s="782">
        <v>2756.4748157600002</v>
      </c>
      <c r="M78" s="547">
        <v>0.32847139881542647</v>
      </c>
      <c r="N78" s="782">
        <v>33.359717189999998</v>
      </c>
      <c r="O78" s="782">
        <v>-54.39841955</v>
      </c>
    </row>
    <row r="79" spans="2:15" x14ac:dyDescent="0.25">
      <c r="B79" s="548"/>
      <c r="C79" s="553" t="s">
        <v>527</v>
      </c>
      <c r="D79" s="777">
        <v>4149.1374904000004</v>
      </c>
      <c r="E79" s="782">
        <v>26.554129039999999</v>
      </c>
      <c r="F79" s="546">
        <v>0.34112923486000002</v>
      </c>
      <c r="G79" s="782">
        <v>4158.1958801199999</v>
      </c>
      <c r="H79" s="546">
        <v>6.8728729367000002E-2</v>
      </c>
      <c r="I79" s="545">
        <v>3942</v>
      </c>
      <c r="J79" s="546">
        <v>0.117815741244</v>
      </c>
      <c r="K79" s="545">
        <v>0</v>
      </c>
      <c r="L79" s="782">
        <v>1972.79826546</v>
      </c>
      <c r="M79" s="547">
        <v>0.47443610698855959</v>
      </c>
      <c r="N79" s="782">
        <v>33.221763979999999</v>
      </c>
      <c r="O79" s="782">
        <v>-59.555994590000005</v>
      </c>
    </row>
    <row r="80" spans="2:15" x14ac:dyDescent="0.25">
      <c r="B80" s="548"/>
      <c r="C80" s="543" t="s">
        <v>528</v>
      </c>
      <c r="D80" s="777">
        <v>3531.9976536500003</v>
      </c>
      <c r="E80" s="782">
        <v>14.591852189999999</v>
      </c>
      <c r="F80" s="546">
        <v>0.510711273987</v>
      </c>
      <c r="G80" s="782">
        <v>3539.4498770700002</v>
      </c>
      <c r="H80" s="546">
        <v>0.23568242034100001</v>
      </c>
      <c r="I80" s="545">
        <v>3559</v>
      </c>
      <c r="J80" s="546">
        <v>0.12989631728699999</v>
      </c>
      <c r="K80" s="545">
        <v>0</v>
      </c>
      <c r="L80" s="782">
        <v>2586.2390645599999</v>
      </c>
      <c r="M80" s="547">
        <v>0.73068955752551024</v>
      </c>
      <c r="N80" s="782">
        <v>107.76698134</v>
      </c>
      <c r="O80" s="782">
        <v>-142.54556633999999</v>
      </c>
    </row>
    <row r="81" spans="2:15" x14ac:dyDescent="0.25">
      <c r="B81" s="548"/>
      <c r="C81" s="553" t="s">
        <v>529</v>
      </c>
      <c r="D81" s="777">
        <v>1512.6675483800002</v>
      </c>
      <c r="E81" s="782">
        <v>4.7934719699999997</v>
      </c>
      <c r="F81" s="546">
        <v>0.587804704284</v>
      </c>
      <c r="G81" s="782">
        <v>1515.4851737500001</v>
      </c>
      <c r="H81" s="546">
        <v>0.12919548357300001</v>
      </c>
      <c r="I81" s="545">
        <v>1430</v>
      </c>
      <c r="J81" s="546">
        <v>0.14097971536199999</v>
      </c>
      <c r="K81" s="545">
        <v>0</v>
      </c>
      <c r="L81" s="782">
        <v>1129.1861959</v>
      </c>
      <c r="M81" s="547">
        <v>0.74509880760224101</v>
      </c>
      <c r="N81" s="782">
        <v>27.971183460000002</v>
      </c>
      <c r="O81" s="782">
        <v>-76.923491810000002</v>
      </c>
    </row>
    <row r="82" spans="2:15" x14ac:dyDescent="0.25">
      <c r="B82" s="548"/>
      <c r="C82" s="553" t="s">
        <v>530</v>
      </c>
      <c r="D82" s="777">
        <v>1114.91502378</v>
      </c>
      <c r="E82" s="782">
        <v>8.0712682200000003</v>
      </c>
      <c r="F82" s="546">
        <v>0.53141285000799998</v>
      </c>
      <c r="G82" s="782">
        <v>1119.20419943</v>
      </c>
      <c r="H82" s="546">
        <v>0.23424840519099999</v>
      </c>
      <c r="I82" s="545">
        <v>1217</v>
      </c>
      <c r="J82" s="546">
        <v>0.110649517357</v>
      </c>
      <c r="K82" s="545">
        <v>0</v>
      </c>
      <c r="L82" s="782">
        <v>751.71185673000002</v>
      </c>
      <c r="M82" s="547">
        <v>0.67164853126251634</v>
      </c>
      <c r="N82" s="782">
        <v>28.62486913</v>
      </c>
      <c r="O82" s="782">
        <v>-35.691569700000002</v>
      </c>
    </row>
    <row r="83" spans="2:15" x14ac:dyDescent="0.25">
      <c r="B83" s="548"/>
      <c r="C83" s="553" t="s">
        <v>531</v>
      </c>
      <c r="D83" s="777">
        <v>904.41508149000003</v>
      </c>
      <c r="E83" s="782">
        <v>1.727112</v>
      </c>
      <c r="F83" s="546">
        <v>0.2</v>
      </c>
      <c r="G83" s="782">
        <v>904.76050389</v>
      </c>
      <c r="H83" s="546">
        <v>0.415823274134</v>
      </c>
      <c r="I83" s="545">
        <v>912</v>
      </c>
      <c r="J83" s="546">
        <v>0.135140107028</v>
      </c>
      <c r="K83" s="545">
        <v>0</v>
      </c>
      <c r="L83" s="782">
        <v>705.34101192999992</v>
      </c>
      <c r="M83" s="547">
        <v>0.77958864130054328</v>
      </c>
      <c r="N83" s="782">
        <v>51.170928750000002</v>
      </c>
      <c r="O83" s="782">
        <v>-29.930504829999997</v>
      </c>
    </row>
    <row r="84" spans="2:15" x14ac:dyDescent="0.25">
      <c r="B84" s="550"/>
      <c r="C84" s="543" t="s">
        <v>532</v>
      </c>
      <c r="D84" s="777">
        <v>2006.5650475</v>
      </c>
      <c r="E84" s="782">
        <v>7.2309921699999995</v>
      </c>
      <c r="F84" s="546">
        <v>0.87623189530199996</v>
      </c>
      <c r="G84" s="782">
        <v>2012.90107347</v>
      </c>
      <c r="H84" s="546">
        <v>1</v>
      </c>
      <c r="I84" s="545">
        <v>2820</v>
      </c>
      <c r="J84" s="546">
        <v>0.14464804644699999</v>
      </c>
      <c r="K84" s="545">
        <v>0</v>
      </c>
      <c r="L84" s="782">
        <v>2174.7228630900004</v>
      </c>
      <c r="M84" s="547">
        <v>1.0803923211889588</v>
      </c>
      <c r="N84" s="782">
        <v>175.82245065999999</v>
      </c>
      <c r="O84" s="782">
        <v>-173.09852587999998</v>
      </c>
    </row>
    <row r="85" spans="2:15" x14ac:dyDescent="0.25">
      <c r="B85" s="916" t="s">
        <v>533</v>
      </c>
      <c r="C85" s="917"/>
      <c r="D85" s="778">
        <v>156228.18866637</v>
      </c>
      <c r="E85" s="778">
        <v>3377.9854285199999</v>
      </c>
      <c r="F85" s="540">
        <v>0.40995711169813015</v>
      </c>
      <c r="G85" s="778">
        <v>158076.79764742998</v>
      </c>
      <c r="H85" s="540">
        <v>3.0656295228757409E-2</v>
      </c>
      <c r="I85" s="541">
        <v>187299</v>
      </c>
      <c r="J85" s="540">
        <v>0.10172188241451822</v>
      </c>
      <c r="K85" s="541">
        <v>0</v>
      </c>
      <c r="L85" s="778">
        <v>27774.917279900001</v>
      </c>
      <c r="M85" s="540">
        <v>0.1757052122339193</v>
      </c>
      <c r="N85" s="778">
        <v>493.80735998</v>
      </c>
      <c r="O85" s="778">
        <v>-686.78739734999999</v>
      </c>
    </row>
    <row r="86" spans="2:15" x14ac:dyDescent="0.25">
      <c r="B86" s="554"/>
      <c r="C86" s="554"/>
      <c r="D86" s="781">
        <v>0</v>
      </c>
      <c r="E86" s="781">
        <v>0</v>
      </c>
      <c r="F86" s="556"/>
      <c r="G86" s="781">
        <v>0</v>
      </c>
      <c r="H86" s="556"/>
      <c r="I86" s="555"/>
      <c r="J86" s="556"/>
      <c r="K86" s="555"/>
      <c r="L86" s="781">
        <v>0</v>
      </c>
      <c r="M86" s="556"/>
      <c r="N86" s="781">
        <v>0</v>
      </c>
      <c r="O86" s="781">
        <v>0</v>
      </c>
    </row>
    <row r="87" spans="2:15" x14ac:dyDescent="0.25">
      <c r="B87" s="536" t="s">
        <v>538</v>
      </c>
      <c r="C87" s="537"/>
      <c r="D87" s="780">
        <v>0</v>
      </c>
      <c r="E87" s="778">
        <v>0</v>
      </c>
      <c r="F87" s="540"/>
      <c r="G87" s="778">
        <v>0</v>
      </c>
      <c r="H87" s="540"/>
      <c r="I87" s="541"/>
      <c r="J87" s="540"/>
      <c r="K87" s="541"/>
      <c r="L87" s="778">
        <v>0</v>
      </c>
      <c r="M87" s="540"/>
      <c r="N87" s="778">
        <v>0</v>
      </c>
      <c r="O87" s="778">
        <v>0</v>
      </c>
    </row>
    <row r="88" spans="2:15" x14ac:dyDescent="0.25">
      <c r="B88" s="542"/>
      <c r="C88" s="543" t="s">
        <v>516</v>
      </c>
      <c r="D88" s="777">
        <v>180.12944679</v>
      </c>
      <c r="E88" s="782">
        <v>54.421071990000002</v>
      </c>
      <c r="F88" s="546">
        <v>0.87</v>
      </c>
      <c r="G88" s="782">
        <v>227.47577941999998</v>
      </c>
      <c r="H88" s="546">
        <v>9.6085675499999997E-4</v>
      </c>
      <c r="I88" s="545">
        <v>34</v>
      </c>
      <c r="J88" s="546">
        <v>9.8011874868000004E-2</v>
      </c>
      <c r="K88" s="545">
        <v>0</v>
      </c>
      <c r="L88" s="782">
        <v>4.1394749300000004</v>
      </c>
      <c r="M88" s="547">
        <v>1.8197431570756723E-2</v>
      </c>
      <c r="N88" s="782">
        <v>2.0861279999999999E-2</v>
      </c>
      <c r="O88" s="782">
        <v>-0.45502340000000002</v>
      </c>
    </row>
    <row r="89" spans="2:15" x14ac:dyDescent="0.25">
      <c r="B89" s="548"/>
      <c r="C89" s="553" t="s">
        <v>517</v>
      </c>
      <c r="D89" s="777">
        <v>127.95015706999999</v>
      </c>
      <c r="E89" s="782">
        <v>0</v>
      </c>
      <c r="F89" s="546">
        <v>0</v>
      </c>
      <c r="G89" s="782">
        <v>127.95015706999999</v>
      </c>
      <c r="H89" s="546">
        <v>7.5322084599999996E-4</v>
      </c>
      <c r="I89" s="545">
        <v>15</v>
      </c>
      <c r="J89" s="546">
        <v>0.10580000000000001</v>
      </c>
      <c r="K89" s="545">
        <v>0</v>
      </c>
      <c r="L89" s="782">
        <v>2.1863797099999998</v>
      </c>
      <c r="M89" s="547">
        <v>1.7087745416395683E-2</v>
      </c>
      <c r="N89" s="782">
        <v>1.0196450000000001E-2</v>
      </c>
      <c r="O89" s="782">
        <v>-0.34427837</v>
      </c>
    </row>
    <row r="90" spans="2:15" x14ac:dyDescent="0.25">
      <c r="B90" s="548"/>
      <c r="C90" s="553" t="s">
        <v>518</v>
      </c>
      <c r="D90" s="777">
        <v>52.17928972</v>
      </c>
      <c r="E90" s="782">
        <v>54.421071990000002</v>
      </c>
      <c r="F90" s="546">
        <v>0.87</v>
      </c>
      <c r="G90" s="782">
        <v>99.525622349999992</v>
      </c>
      <c r="H90" s="546">
        <v>1.2277935159999999E-3</v>
      </c>
      <c r="I90" s="545">
        <v>19</v>
      </c>
      <c r="J90" s="546">
        <v>8.7999459870000005E-2</v>
      </c>
      <c r="K90" s="545">
        <v>0</v>
      </c>
      <c r="L90" s="782">
        <v>1.95309522</v>
      </c>
      <c r="M90" s="547">
        <v>1.9624044280090857E-2</v>
      </c>
      <c r="N90" s="782">
        <v>1.066484E-2</v>
      </c>
      <c r="O90" s="782">
        <v>-0.11074502999999999</v>
      </c>
    </row>
    <row r="91" spans="2:15" x14ac:dyDescent="0.25">
      <c r="B91" s="548"/>
      <c r="C91" s="543" t="s">
        <v>519</v>
      </c>
      <c r="D91" s="777">
        <v>2226.5614526199997</v>
      </c>
      <c r="E91" s="782">
        <v>136.88969840000001</v>
      </c>
      <c r="F91" s="546">
        <v>0.89688830703699995</v>
      </c>
      <c r="G91" s="782">
        <v>2349.3362224699999</v>
      </c>
      <c r="H91" s="546">
        <v>1.7382809170000001E-3</v>
      </c>
      <c r="I91" s="545">
        <v>361</v>
      </c>
      <c r="J91" s="546">
        <v>9.7669102539000005E-2</v>
      </c>
      <c r="K91" s="545">
        <v>0</v>
      </c>
      <c r="L91" s="782">
        <v>67.195648579999997</v>
      </c>
      <c r="M91" s="547">
        <v>2.8601971883510626E-2</v>
      </c>
      <c r="N91" s="782">
        <v>0.40064506</v>
      </c>
      <c r="O91" s="782">
        <v>-8.32507822</v>
      </c>
    </row>
    <row r="92" spans="2:15" x14ac:dyDescent="0.25">
      <c r="B92" s="548"/>
      <c r="C92" s="543" t="s">
        <v>520</v>
      </c>
      <c r="D92" s="777">
        <v>4742.9267962600006</v>
      </c>
      <c r="E92" s="782">
        <v>323.17896366000002</v>
      </c>
      <c r="F92" s="546">
        <v>0.78984064409099997</v>
      </c>
      <c r="G92" s="782">
        <v>4998.1866770699999</v>
      </c>
      <c r="H92" s="546">
        <v>3.8573515289999998E-3</v>
      </c>
      <c r="I92" s="545">
        <v>850</v>
      </c>
      <c r="J92" s="546">
        <v>8.9333954031999993E-2</v>
      </c>
      <c r="K92" s="545">
        <v>0</v>
      </c>
      <c r="L92" s="782">
        <v>244.73330143000001</v>
      </c>
      <c r="M92" s="547">
        <v>4.8964417946363255E-2</v>
      </c>
      <c r="N92" s="782">
        <v>1.8320261299999998</v>
      </c>
      <c r="O92" s="782">
        <v>-15.69484761</v>
      </c>
    </row>
    <row r="93" spans="2:15" x14ac:dyDescent="0.25">
      <c r="B93" s="548"/>
      <c r="C93" s="543" t="s">
        <v>521</v>
      </c>
      <c r="D93" s="777">
        <v>1710.12101736</v>
      </c>
      <c r="E93" s="782">
        <v>230.10204562999999</v>
      </c>
      <c r="F93" s="546">
        <v>0.74499819350300001</v>
      </c>
      <c r="G93" s="782">
        <v>1881.54662568</v>
      </c>
      <c r="H93" s="546">
        <v>6.0470398050000004E-3</v>
      </c>
      <c r="I93" s="545">
        <v>376</v>
      </c>
      <c r="J93" s="546">
        <v>0.10454895149399999</v>
      </c>
      <c r="K93" s="545">
        <v>0</v>
      </c>
      <c r="L93" s="782">
        <v>140.98457078999999</v>
      </c>
      <c r="M93" s="547">
        <v>7.4930149944622007E-2</v>
      </c>
      <c r="N93" s="782">
        <v>1.1804246699999998</v>
      </c>
      <c r="O93" s="782">
        <v>-4.3357404000000006</v>
      </c>
    </row>
    <row r="94" spans="2:15" x14ac:dyDescent="0.25">
      <c r="B94" s="548"/>
      <c r="C94" s="543" t="s">
        <v>522</v>
      </c>
      <c r="D94" s="777">
        <v>18130.650725580002</v>
      </c>
      <c r="E94" s="782">
        <v>4283.9202474699996</v>
      </c>
      <c r="F94" s="546">
        <v>0.361075078321</v>
      </c>
      <c r="G94" s="782">
        <v>19677.467564459999</v>
      </c>
      <c r="H94" s="546">
        <v>1.3861940039000001E-2</v>
      </c>
      <c r="I94" s="545">
        <v>1829</v>
      </c>
      <c r="J94" s="546">
        <v>0.109038083361</v>
      </c>
      <c r="K94" s="545">
        <v>0</v>
      </c>
      <c r="L94" s="782">
        <v>2672.9939625799998</v>
      </c>
      <c r="M94" s="547">
        <v>0.1358403439783972</v>
      </c>
      <c r="N94" s="782">
        <v>29.888819999999999</v>
      </c>
      <c r="O94" s="782">
        <v>-70.956393459999987</v>
      </c>
    </row>
    <row r="95" spans="2:15" x14ac:dyDescent="0.25">
      <c r="B95" s="548"/>
      <c r="C95" s="553" t="s">
        <v>523</v>
      </c>
      <c r="D95" s="777">
        <v>12694.11338415</v>
      </c>
      <c r="E95" s="782">
        <v>634.09934821000002</v>
      </c>
      <c r="F95" s="546">
        <v>0.6892913947</v>
      </c>
      <c r="G95" s="782">
        <v>13131.19260826</v>
      </c>
      <c r="H95" s="546">
        <v>1.0875656896999999E-2</v>
      </c>
      <c r="I95" s="545">
        <v>1382</v>
      </c>
      <c r="J95" s="546">
        <v>0.10941471902200001</v>
      </c>
      <c r="K95" s="545">
        <v>0</v>
      </c>
      <c r="L95" s="782">
        <v>1545.4863958800001</v>
      </c>
      <c r="M95" s="547">
        <v>0.11769581347149174</v>
      </c>
      <c r="N95" s="782">
        <v>15.78997043</v>
      </c>
      <c r="O95" s="782">
        <v>-51.264730909999997</v>
      </c>
    </row>
    <row r="96" spans="2:15" x14ac:dyDescent="0.25">
      <c r="B96" s="548"/>
      <c r="C96" s="553" t="s">
        <v>524</v>
      </c>
      <c r="D96" s="777">
        <v>5436.5373414300002</v>
      </c>
      <c r="E96" s="782">
        <v>3649.8208992600003</v>
      </c>
      <c r="F96" s="546">
        <v>0.30405262214200002</v>
      </c>
      <c r="G96" s="782">
        <v>6546.2749561999999</v>
      </c>
      <c r="H96" s="546">
        <v>1.9852134367999999E-2</v>
      </c>
      <c r="I96" s="545">
        <v>447</v>
      </c>
      <c r="J96" s="546">
        <v>0.108282588757</v>
      </c>
      <c r="K96" s="545">
        <v>0</v>
      </c>
      <c r="L96" s="782">
        <v>1127.5075667000001</v>
      </c>
      <c r="M96" s="547">
        <v>0.17223651225222883</v>
      </c>
      <c r="N96" s="782">
        <v>14.09884956</v>
      </c>
      <c r="O96" s="782">
        <v>-19.691662559999997</v>
      </c>
    </row>
    <row r="97" spans="2:15" x14ac:dyDescent="0.25">
      <c r="B97" s="548"/>
      <c r="C97" s="543" t="s">
        <v>525</v>
      </c>
      <c r="D97" s="777">
        <v>2816.4754555300001</v>
      </c>
      <c r="E97" s="782">
        <v>466.92930941000003</v>
      </c>
      <c r="F97" s="546">
        <v>0.44507478585400001</v>
      </c>
      <c r="G97" s="782">
        <v>3024.2939179200002</v>
      </c>
      <c r="H97" s="546">
        <v>4.5755191256999998E-2</v>
      </c>
      <c r="I97" s="545">
        <v>865</v>
      </c>
      <c r="J97" s="546">
        <v>0.10620427155499999</v>
      </c>
      <c r="K97" s="545">
        <v>0</v>
      </c>
      <c r="L97" s="782">
        <v>821.98151317999998</v>
      </c>
      <c r="M97" s="547">
        <v>0.27179286652976148</v>
      </c>
      <c r="N97" s="782">
        <v>15.043755819999999</v>
      </c>
      <c r="O97" s="782">
        <v>-13.504121609999999</v>
      </c>
    </row>
    <row r="98" spans="2:15" x14ac:dyDescent="0.25">
      <c r="B98" s="548"/>
      <c r="C98" s="553" t="s">
        <v>526</v>
      </c>
      <c r="D98" s="777">
        <v>1885.56137547</v>
      </c>
      <c r="E98" s="782">
        <v>415.49713980000001</v>
      </c>
      <c r="F98" s="546">
        <v>0.43171886576599999</v>
      </c>
      <c r="G98" s="782">
        <v>2064.9393294000001</v>
      </c>
      <c r="H98" s="546">
        <v>3.4583763908999997E-2</v>
      </c>
      <c r="I98" s="545">
        <v>581</v>
      </c>
      <c r="J98" s="546">
        <v>0.100497770335</v>
      </c>
      <c r="K98" s="545">
        <v>0</v>
      </c>
      <c r="L98" s="782">
        <v>461.86955218999998</v>
      </c>
      <c r="M98" s="547">
        <v>0.22367221429416201</v>
      </c>
      <c r="N98" s="782">
        <v>7.1068829299999994</v>
      </c>
      <c r="O98" s="782">
        <v>-7.0171568499999992</v>
      </c>
    </row>
    <row r="99" spans="2:15" x14ac:dyDescent="0.25">
      <c r="B99" s="548"/>
      <c r="C99" s="553" t="s">
        <v>527</v>
      </c>
      <c r="D99" s="777">
        <v>930.91408004999994</v>
      </c>
      <c r="E99" s="782">
        <v>51.432169610000003</v>
      </c>
      <c r="F99" s="546">
        <v>0.55297119851099996</v>
      </c>
      <c r="G99" s="782">
        <v>959.35458851999999</v>
      </c>
      <c r="H99" s="546">
        <v>6.9800856928000005E-2</v>
      </c>
      <c r="I99" s="545">
        <v>284</v>
      </c>
      <c r="J99" s="546">
        <v>0.118487090591</v>
      </c>
      <c r="K99" s="545">
        <v>0</v>
      </c>
      <c r="L99" s="782">
        <v>360.11196099</v>
      </c>
      <c r="M99" s="547">
        <v>0.37536898796256984</v>
      </c>
      <c r="N99" s="782">
        <v>7.9368728900000001</v>
      </c>
      <c r="O99" s="782">
        <v>-6.4869647600000002</v>
      </c>
    </row>
    <row r="100" spans="2:15" x14ac:dyDescent="0.25">
      <c r="B100" s="548"/>
      <c r="C100" s="543" t="s">
        <v>528</v>
      </c>
      <c r="D100" s="777">
        <v>945.90985214</v>
      </c>
      <c r="E100" s="782">
        <v>37.000584229999994</v>
      </c>
      <c r="F100" s="546">
        <v>0.81102181893000003</v>
      </c>
      <c r="G100" s="782">
        <v>975.91813325999999</v>
      </c>
      <c r="H100" s="546">
        <v>0.33837333721599999</v>
      </c>
      <c r="I100" s="545">
        <v>199</v>
      </c>
      <c r="J100" s="546">
        <v>0.10913751680600001</v>
      </c>
      <c r="K100" s="545">
        <v>0</v>
      </c>
      <c r="L100" s="782">
        <v>447.10435282999998</v>
      </c>
      <c r="M100" s="547">
        <v>0.45813715064036453</v>
      </c>
      <c r="N100" s="782">
        <v>36.22588339</v>
      </c>
      <c r="O100" s="782">
        <v>-7.6904792799999999</v>
      </c>
    </row>
    <row r="101" spans="2:15" x14ac:dyDescent="0.25">
      <c r="B101" s="548"/>
      <c r="C101" s="553" t="s">
        <v>529</v>
      </c>
      <c r="D101" s="777">
        <v>356.29431513999998</v>
      </c>
      <c r="E101" s="782">
        <v>17.959587620000001</v>
      </c>
      <c r="F101" s="546">
        <v>0.82781581711499996</v>
      </c>
      <c r="G101" s="782">
        <v>371.16154583999997</v>
      </c>
      <c r="H101" s="546">
        <v>0.14958048234900001</v>
      </c>
      <c r="I101" s="545">
        <v>90</v>
      </c>
      <c r="J101" s="546">
        <v>0.11392437932500001</v>
      </c>
      <c r="K101" s="545">
        <v>0</v>
      </c>
      <c r="L101" s="782">
        <v>176.57307019000001</v>
      </c>
      <c r="M101" s="547">
        <v>0.47573104533333571</v>
      </c>
      <c r="N101" s="782">
        <v>6.2285978899999996</v>
      </c>
      <c r="O101" s="782">
        <v>-3.7600973199999999</v>
      </c>
    </row>
    <row r="102" spans="2:15" x14ac:dyDescent="0.25">
      <c r="B102" s="548"/>
      <c r="C102" s="553" t="s">
        <v>530</v>
      </c>
      <c r="D102" s="777">
        <v>96.218847120000007</v>
      </c>
      <c r="E102" s="782">
        <v>19.040996610000001</v>
      </c>
      <c r="F102" s="546">
        <v>0.79518161433599999</v>
      </c>
      <c r="G102" s="782">
        <v>111.35989754000001</v>
      </c>
      <c r="H102" s="546">
        <v>0.23207277078300001</v>
      </c>
      <c r="I102" s="545">
        <v>84</v>
      </c>
      <c r="J102" s="546">
        <v>8.2632809813000002E-2</v>
      </c>
      <c r="K102" s="545">
        <v>0</v>
      </c>
      <c r="L102" s="782">
        <v>43.118712799999997</v>
      </c>
      <c r="M102" s="547">
        <v>0.38720144102603843</v>
      </c>
      <c r="N102" s="782">
        <v>2.1774822200000004</v>
      </c>
      <c r="O102" s="782">
        <v>-1.98648457</v>
      </c>
    </row>
    <row r="103" spans="2:15" x14ac:dyDescent="0.25">
      <c r="B103" s="548"/>
      <c r="C103" s="553" t="s">
        <v>531</v>
      </c>
      <c r="D103" s="777">
        <v>493.39668988</v>
      </c>
      <c r="E103" s="782">
        <v>0</v>
      </c>
      <c r="F103" s="546">
        <v>0</v>
      </c>
      <c r="G103" s="782">
        <v>493.39668988</v>
      </c>
      <c r="H103" s="546">
        <v>0.504386344037</v>
      </c>
      <c r="I103" s="545">
        <v>25</v>
      </c>
      <c r="J103" s="546">
        <v>0.11151868836000001</v>
      </c>
      <c r="K103" s="545">
        <v>0</v>
      </c>
      <c r="L103" s="782">
        <v>227.41256984999998</v>
      </c>
      <c r="M103" s="547">
        <v>0.460912232518847</v>
      </c>
      <c r="N103" s="782">
        <v>27.819803280000002</v>
      </c>
      <c r="O103" s="782">
        <v>-1.9438973899999998</v>
      </c>
    </row>
    <row r="104" spans="2:15" x14ac:dyDescent="0.25">
      <c r="B104" s="550"/>
      <c r="C104" s="543" t="s">
        <v>532</v>
      </c>
      <c r="D104" s="777">
        <v>315.75436661999998</v>
      </c>
      <c r="E104" s="782">
        <v>16.4975831</v>
      </c>
      <c r="F104" s="546">
        <v>0.85150504549600003</v>
      </c>
      <c r="G104" s="782">
        <v>329.80214187000001</v>
      </c>
      <c r="H104" s="546">
        <v>1</v>
      </c>
      <c r="I104" s="545">
        <v>158</v>
      </c>
      <c r="J104" s="546">
        <v>0.13040842160900001</v>
      </c>
      <c r="K104" s="545">
        <v>0</v>
      </c>
      <c r="L104" s="782">
        <v>344.01151763000001</v>
      </c>
      <c r="M104" s="547">
        <v>1.043084546629782</v>
      </c>
      <c r="N104" s="782">
        <v>28.49896275</v>
      </c>
      <c r="O104" s="782">
        <v>-27.886529670000002</v>
      </c>
    </row>
    <row r="105" spans="2:15" x14ac:dyDescent="0.25">
      <c r="B105" s="916" t="s">
        <v>533</v>
      </c>
      <c r="C105" s="917"/>
      <c r="D105" s="778">
        <v>31068.529112899996</v>
      </c>
      <c r="E105" s="778">
        <v>5548.9395038899993</v>
      </c>
      <c r="F105" s="540">
        <v>0.51332480403827341</v>
      </c>
      <c r="G105" s="778">
        <v>33464.027062149995</v>
      </c>
      <c r="H105" s="540">
        <v>3.305435313777555E-2</v>
      </c>
      <c r="I105" s="541">
        <v>4672</v>
      </c>
      <c r="J105" s="540">
        <v>0.10492696909594318</v>
      </c>
      <c r="K105" s="541">
        <v>0</v>
      </c>
      <c r="L105" s="778">
        <v>4743.1443419500001</v>
      </c>
      <c r="M105" s="540">
        <v>0.14173859987445464</v>
      </c>
      <c r="N105" s="778">
        <v>113.0913791</v>
      </c>
      <c r="O105" s="778">
        <v>-148.84821364999996</v>
      </c>
    </row>
    <row r="106" spans="2:15" x14ac:dyDescent="0.25">
      <c r="B106" s="554"/>
      <c r="C106" s="554"/>
      <c r="D106" s="781">
        <v>0</v>
      </c>
      <c r="E106" s="781">
        <v>0</v>
      </c>
      <c r="F106" s="556"/>
      <c r="G106" s="781">
        <v>0</v>
      </c>
      <c r="H106" s="556"/>
      <c r="I106" s="555"/>
      <c r="J106" s="556"/>
      <c r="K106" s="555"/>
      <c r="L106" s="781">
        <v>0</v>
      </c>
      <c r="M106" s="556"/>
      <c r="N106" s="781">
        <v>0</v>
      </c>
      <c r="O106" s="781">
        <v>0</v>
      </c>
    </row>
    <row r="107" spans="2:15" x14ac:dyDescent="0.25">
      <c r="B107" s="536" t="s">
        <v>539</v>
      </c>
      <c r="C107" s="537"/>
      <c r="D107" s="780">
        <v>0</v>
      </c>
      <c r="E107" s="778">
        <v>0</v>
      </c>
      <c r="F107" s="540"/>
      <c r="G107" s="778">
        <v>0</v>
      </c>
      <c r="H107" s="540"/>
      <c r="I107" s="541"/>
      <c r="J107" s="540"/>
      <c r="K107" s="541"/>
      <c r="L107" s="778">
        <v>0</v>
      </c>
      <c r="M107" s="540"/>
      <c r="N107" s="778">
        <v>0</v>
      </c>
      <c r="O107" s="778">
        <v>0</v>
      </c>
    </row>
    <row r="108" spans="2:15" x14ac:dyDescent="0.25">
      <c r="B108" s="542"/>
      <c r="C108" s="543" t="s">
        <v>516</v>
      </c>
      <c r="D108" s="777">
        <v>1523.1709705000001</v>
      </c>
      <c r="E108" s="782">
        <v>3335.0152595100003</v>
      </c>
      <c r="F108" s="546">
        <v>0.82523054994</v>
      </c>
      <c r="G108" s="782">
        <v>4275.2386439699994</v>
      </c>
      <c r="H108" s="546">
        <v>9.2603843999999999E-4</v>
      </c>
      <c r="I108" s="545">
        <v>28940</v>
      </c>
      <c r="J108" s="546">
        <v>0.44591122453100002</v>
      </c>
      <c r="K108" s="545">
        <v>0</v>
      </c>
      <c r="L108" s="782">
        <v>470.73593439999996</v>
      </c>
      <c r="M108" s="547">
        <v>0.11010752231666608</v>
      </c>
      <c r="N108" s="782">
        <v>1.7749664299999999</v>
      </c>
      <c r="O108" s="782">
        <v>-19.405769020000001</v>
      </c>
    </row>
    <row r="109" spans="2:15" x14ac:dyDescent="0.25">
      <c r="B109" s="548"/>
      <c r="C109" s="553" t="s">
        <v>517</v>
      </c>
      <c r="D109" s="777">
        <v>955.22212978999994</v>
      </c>
      <c r="E109" s="782">
        <v>2193.5594733000003</v>
      </c>
      <c r="F109" s="546">
        <v>0.81457040361099997</v>
      </c>
      <c r="G109" s="782">
        <v>2742.0307553000002</v>
      </c>
      <c r="H109" s="546">
        <v>7.6115934300000001E-4</v>
      </c>
      <c r="I109" s="545">
        <v>18708</v>
      </c>
      <c r="J109" s="546">
        <v>0.431669157049</v>
      </c>
      <c r="K109" s="545">
        <v>0</v>
      </c>
      <c r="L109" s="782">
        <v>251.70812449000002</v>
      </c>
      <c r="M109" s="547">
        <v>9.1796244080588771E-2</v>
      </c>
      <c r="N109" s="782">
        <v>0.89421318000000005</v>
      </c>
      <c r="O109" s="782">
        <v>-3.7091258100000002</v>
      </c>
    </row>
    <row r="110" spans="2:15" x14ac:dyDescent="0.25">
      <c r="B110" s="548"/>
      <c r="C110" s="553" t="s">
        <v>518</v>
      </c>
      <c r="D110" s="777">
        <v>955.22212978999994</v>
      </c>
      <c r="E110" s="782">
        <v>2193.5594733000003</v>
      </c>
      <c r="F110" s="546">
        <v>0.81457040361099997</v>
      </c>
      <c r="G110" s="782">
        <v>2742.0307553000002</v>
      </c>
      <c r="H110" s="546">
        <v>7.6115934300000001E-4</v>
      </c>
      <c r="I110" s="545">
        <v>18708</v>
      </c>
      <c r="J110" s="546">
        <v>0.431669157049</v>
      </c>
      <c r="K110" s="545">
        <v>0</v>
      </c>
      <c r="L110" s="782">
        <v>251.70812449000002</v>
      </c>
      <c r="M110" s="547">
        <v>9.1796244080588771E-2</v>
      </c>
      <c r="N110" s="782">
        <v>0.89421318000000005</v>
      </c>
      <c r="O110" s="782">
        <v>-3.7091258100000002</v>
      </c>
    </row>
    <row r="111" spans="2:15" x14ac:dyDescent="0.25">
      <c r="B111" s="548"/>
      <c r="C111" s="543" t="s">
        <v>519</v>
      </c>
      <c r="D111" s="777">
        <v>717.5765389500001</v>
      </c>
      <c r="E111" s="782">
        <v>1098.39486951</v>
      </c>
      <c r="F111" s="546">
        <v>0.86640875946499996</v>
      </c>
      <c r="G111" s="782">
        <v>1669.22615421</v>
      </c>
      <c r="H111" s="546">
        <v>1.895325322E-3</v>
      </c>
      <c r="I111" s="545">
        <v>11306</v>
      </c>
      <c r="J111" s="546">
        <v>0.43921995582700002</v>
      </c>
      <c r="K111" s="545">
        <v>0</v>
      </c>
      <c r="L111" s="782">
        <v>302.18725742000004</v>
      </c>
      <c r="M111" s="547">
        <v>0.18103434136701335</v>
      </c>
      <c r="N111" s="782">
        <v>1.3878785200000001</v>
      </c>
      <c r="O111" s="782">
        <v>-18.884892010000002</v>
      </c>
    </row>
    <row r="112" spans="2:15" x14ac:dyDescent="0.25">
      <c r="B112" s="548"/>
      <c r="C112" s="543" t="s">
        <v>520</v>
      </c>
      <c r="D112" s="777">
        <v>929.42206895000004</v>
      </c>
      <c r="E112" s="782">
        <v>812.68134110000005</v>
      </c>
      <c r="F112" s="546">
        <v>0.86941498687200003</v>
      </c>
      <c r="G112" s="782">
        <v>1635.9635519799999</v>
      </c>
      <c r="H112" s="546">
        <v>3.5123863919999999E-3</v>
      </c>
      <c r="I112" s="545">
        <v>11603</v>
      </c>
      <c r="J112" s="546">
        <v>0.45640230994699998</v>
      </c>
      <c r="K112" s="545">
        <v>0</v>
      </c>
      <c r="L112" s="782">
        <v>457.71747204000002</v>
      </c>
      <c r="M112" s="547">
        <v>0.27978463914188456</v>
      </c>
      <c r="N112" s="782">
        <v>2.6131589599999998</v>
      </c>
      <c r="O112" s="782">
        <v>-20.243575610000001</v>
      </c>
    </row>
    <row r="113" spans="2:15" x14ac:dyDescent="0.25">
      <c r="B113" s="548"/>
      <c r="C113" s="543" t="s">
        <v>521</v>
      </c>
      <c r="D113" s="777">
        <v>321.75403456999999</v>
      </c>
      <c r="E113" s="782">
        <v>354.60881775999997</v>
      </c>
      <c r="F113" s="546">
        <v>0.87260010986900005</v>
      </c>
      <c r="G113" s="782">
        <v>631.14866239000003</v>
      </c>
      <c r="H113" s="546">
        <v>6.0713930780000001E-3</v>
      </c>
      <c r="I113" s="545">
        <v>4274</v>
      </c>
      <c r="J113" s="546">
        <v>0.48482247480399998</v>
      </c>
      <c r="K113" s="545">
        <v>0</v>
      </c>
      <c r="L113" s="782">
        <v>258.71030003999999</v>
      </c>
      <c r="M113" s="547">
        <v>0.40990390292570639</v>
      </c>
      <c r="N113" s="782">
        <v>1.8563268899999998</v>
      </c>
      <c r="O113" s="782">
        <v>-11.086476080000001</v>
      </c>
    </row>
    <row r="114" spans="2:15" x14ac:dyDescent="0.25">
      <c r="B114" s="548"/>
      <c r="C114" s="543" t="s">
        <v>522</v>
      </c>
      <c r="D114" s="777">
        <v>5807.8863014399994</v>
      </c>
      <c r="E114" s="782">
        <v>725.95906959000001</v>
      </c>
      <c r="F114" s="546">
        <v>0.81734019822000004</v>
      </c>
      <c r="G114" s="782">
        <v>6401.2361585600001</v>
      </c>
      <c r="H114" s="546">
        <v>1.4607923314E-2</v>
      </c>
      <c r="I114" s="545">
        <v>66949</v>
      </c>
      <c r="J114" s="546">
        <v>0.26988574989300002</v>
      </c>
      <c r="K114" s="545">
        <v>0</v>
      </c>
      <c r="L114" s="782">
        <v>2106.8837754300002</v>
      </c>
      <c r="M114" s="547">
        <v>0.32913701717012689</v>
      </c>
      <c r="N114" s="782">
        <v>24.855241329999998</v>
      </c>
      <c r="O114" s="782">
        <v>-55.29581349</v>
      </c>
    </row>
    <row r="115" spans="2:15" x14ac:dyDescent="0.25">
      <c r="B115" s="548"/>
      <c r="C115" s="553" t="s">
        <v>523</v>
      </c>
      <c r="D115" s="777">
        <v>4412.61961342</v>
      </c>
      <c r="E115" s="782">
        <v>605.45618189999993</v>
      </c>
      <c r="F115" s="546">
        <v>0.81796084109900002</v>
      </c>
      <c r="G115" s="782">
        <v>4907.8590612200005</v>
      </c>
      <c r="H115" s="546">
        <v>1.2828676916E-2</v>
      </c>
      <c r="I115" s="545">
        <v>50722</v>
      </c>
      <c r="J115" s="546">
        <v>0.27015937123599998</v>
      </c>
      <c r="K115" s="545">
        <v>0</v>
      </c>
      <c r="L115" s="782">
        <v>1555.1146117000001</v>
      </c>
      <c r="M115" s="547">
        <v>0.31686211692342858</v>
      </c>
      <c r="N115" s="782">
        <v>16.618417600000001</v>
      </c>
      <c r="O115" s="782">
        <v>-40.361672689999999</v>
      </c>
    </row>
    <row r="116" spans="2:15" x14ac:dyDescent="0.25">
      <c r="B116" s="548"/>
      <c r="C116" s="553" t="s">
        <v>524</v>
      </c>
      <c r="D116" s="777">
        <v>1395.2666880199999</v>
      </c>
      <c r="E116" s="782">
        <v>120.50288768999999</v>
      </c>
      <c r="F116" s="546">
        <v>0.81422183255199998</v>
      </c>
      <c r="G116" s="782">
        <v>1493.3770973399999</v>
      </c>
      <c r="H116" s="546">
        <v>2.0455267948000001E-2</v>
      </c>
      <c r="I116" s="545">
        <v>16227</v>
      </c>
      <c r="J116" s="546">
        <v>0.268986516211</v>
      </c>
      <c r="K116" s="545">
        <v>0</v>
      </c>
      <c r="L116" s="782">
        <v>551.76916373000006</v>
      </c>
      <c r="M116" s="547">
        <v>0.36947745128327603</v>
      </c>
      <c r="N116" s="782">
        <v>8.2368237400000002</v>
      </c>
      <c r="O116" s="782">
        <v>-14.934140800000002</v>
      </c>
    </row>
    <row r="117" spans="2:15" x14ac:dyDescent="0.25">
      <c r="B117" s="548"/>
      <c r="C117" s="543" t="s">
        <v>525</v>
      </c>
      <c r="D117" s="777">
        <v>1303.2764632000001</v>
      </c>
      <c r="E117" s="782">
        <v>336.76283119999999</v>
      </c>
      <c r="F117" s="546">
        <v>0.453729217106</v>
      </c>
      <c r="G117" s="782">
        <v>1455.2219235499999</v>
      </c>
      <c r="H117" s="546">
        <v>4.5461794825999997E-2</v>
      </c>
      <c r="I117" s="545">
        <v>13766</v>
      </c>
      <c r="J117" s="546">
        <v>0.28207900580200002</v>
      </c>
      <c r="K117" s="545">
        <v>0</v>
      </c>
      <c r="L117" s="782">
        <v>632.61649179999995</v>
      </c>
      <c r="M117" s="547">
        <v>0.43472166104860355</v>
      </c>
      <c r="N117" s="782">
        <v>18.50665777</v>
      </c>
      <c r="O117" s="782">
        <v>-32.49815778</v>
      </c>
    </row>
    <row r="118" spans="2:15" x14ac:dyDescent="0.25">
      <c r="B118" s="548"/>
      <c r="C118" s="553" t="s">
        <v>526</v>
      </c>
      <c r="D118" s="777">
        <v>893.27852537000001</v>
      </c>
      <c r="E118" s="782">
        <v>252.52342544999999</v>
      </c>
      <c r="F118" s="546">
        <v>0.49117196823300002</v>
      </c>
      <c r="G118" s="782">
        <v>1016.84134095</v>
      </c>
      <c r="H118" s="546">
        <v>3.2637891081000001E-2</v>
      </c>
      <c r="I118" s="545">
        <v>9433</v>
      </c>
      <c r="J118" s="546">
        <v>0.28930710658300002</v>
      </c>
      <c r="K118" s="545">
        <v>0</v>
      </c>
      <c r="L118" s="782">
        <v>440.47737161999999</v>
      </c>
      <c r="M118" s="547">
        <v>0.43318200576746524</v>
      </c>
      <c r="N118" s="782">
        <v>9.8575743199999994</v>
      </c>
      <c r="O118" s="782">
        <v>-18.978024899999998</v>
      </c>
    </row>
    <row r="119" spans="2:15" x14ac:dyDescent="0.25">
      <c r="B119" s="548"/>
      <c r="C119" s="553" t="s">
        <v>527</v>
      </c>
      <c r="D119" s="777">
        <v>409.99793782999996</v>
      </c>
      <c r="E119" s="782">
        <v>84.239405750000003</v>
      </c>
      <c r="F119" s="546">
        <v>0.34148754482999999</v>
      </c>
      <c r="G119" s="782">
        <v>438.38058260000003</v>
      </c>
      <c r="H119" s="546">
        <v>7.5207353815999994E-2</v>
      </c>
      <c r="I119" s="545">
        <v>4333</v>
      </c>
      <c r="J119" s="546">
        <v>0.26531313618500002</v>
      </c>
      <c r="K119" s="545">
        <v>0</v>
      </c>
      <c r="L119" s="782">
        <v>192.13912016999998</v>
      </c>
      <c r="M119" s="547">
        <v>0.43829295319249384</v>
      </c>
      <c r="N119" s="782">
        <v>8.6490834499999991</v>
      </c>
      <c r="O119" s="782">
        <v>-13.52013288</v>
      </c>
    </row>
    <row r="120" spans="2:15" x14ac:dyDescent="0.25">
      <c r="B120" s="548"/>
      <c r="C120" s="543" t="s">
        <v>528</v>
      </c>
      <c r="D120" s="777">
        <v>250.70441049999999</v>
      </c>
      <c r="E120" s="782">
        <v>31.72559433</v>
      </c>
      <c r="F120" s="546">
        <v>0.54182007551599998</v>
      </c>
      <c r="G120" s="782">
        <v>267.69948769999996</v>
      </c>
      <c r="H120" s="546">
        <v>0.20108033017099999</v>
      </c>
      <c r="I120" s="545">
        <v>3639</v>
      </c>
      <c r="J120" s="546">
        <v>0.33510265116400001</v>
      </c>
      <c r="K120" s="545">
        <v>0</v>
      </c>
      <c r="L120" s="782">
        <v>206.38782459000001</v>
      </c>
      <c r="M120" s="547">
        <v>0.77096832109477365</v>
      </c>
      <c r="N120" s="782">
        <v>17.47129271</v>
      </c>
      <c r="O120" s="782">
        <v>-37.795416770000003</v>
      </c>
    </row>
    <row r="121" spans="2:15" x14ac:dyDescent="0.25">
      <c r="B121" s="548"/>
      <c r="C121" s="553" t="s">
        <v>529</v>
      </c>
      <c r="D121" s="777">
        <v>103.5572075</v>
      </c>
      <c r="E121" s="782">
        <v>21.577287809999998</v>
      </c>
      <c r="F121" s="546">
        <v>0.52818011547099997</v>
      </c>
      <c r="G121" s="782">
        <v>114.90889351</v>
      </c>
      <c r="H121" s="546">
        <v>0.16168390718</v>
      </c>
      <c r="I121" s="545">
        <v>1333</v>
      </c>
      <c r="J121" s="546">
        <v>0.36892056955500002</v>
      </c>
      <c r="K121" s="545">
        <v>0</v>
      </c>
      <c r="L121" s="782">
        <v>90.994383499999998</v>
      </c>
      <c r="M121" s="547">
        <v>0.79188286233111427</v>
      </c>
      <c r="N121" s="782">
        <v>6.8403071300000002</v>
      </c>
      <c r="O121" s="782">
        <v>-13.89135486</v>
      </c>
    </row>
    <row r="122" spans="2:15" x14ac:dyDescent="0.25">
      <c r="B122" s="548"/>
      <c r="C122" s="553" t="s">
        <v>530</v>
      </c>
      <c r="D122" s="777">
        <v>127.61996917</v>
      </c>
      <c r="E122" s="782">
        <v>9.9968595199999992</v>
      </c>
      <c r="F122" s="546">
        <v>0.57946893592500004</v>
      </c>
      <c r="G122" s="782">
        <v>133.26336036000001</v>
      </c>
      <c r="H122" s="546">
        <v>0.21113431093099999</v>
      </c>
      <c r="I122" s="545">
        <v>2097</v>
      </c>
      <c r="J122" s="546">
        <v>0.31953389659199999</v>
      </c>
      <c r="K122" s="545">
        <v>0</v>
      </c>
      <c r="L122" s="782">
        <v>102.29658429000001</v>
      </c>
      <c r="M122" s="547">
        <v>0.76762723087316875</v>
      </c>
      <c r="N122" s="782">
        <v>8.8972367499999994</v>
      </c>
      <c r="O122" s="782">
        <v>-21.199336210000002</v>
      </c>
    </row>
    <row r="123" spans="2:15" x14ac:dyDescent="0.25">
      <c r="B123" s="548"/>
      <c r="C123" s="553" t="s">
        <v>531</v>
      </c>
      <c r="D123" s="777">
        <v>19.527233829999997</v>
      </c>
      <c r="E123" s="782">
        <v>0.151447</v>
      </c>
      <c r="F123" s="546">
        <v>0</v>
      </c>
      <c r="G123" s="782">
        <v>19.527233829999997</v>
      </c>
      <c r="H123" s="546">
        <v>0.36429710428599998</v>
      </c>
      <c r="I123" s="545">
        <v>209</v>
      </c>
      <c r="J123" s="546">
        <v>0.24234834464800001</v>
      </c>
      <c r="K123" s="545">
        <v>0</v>
      </c>
      <c r="L123" s="782">
        <v>13.096856789999999</v>
      </c>
      <c r="M123" s="547">
        <v>0.67069698166255842</v>
      </c>
      <c r="N123" s="782">
        <v>1.7337488300000001</v>
      </c>
      <c r="O123" s="782">
        <v>-2.7047257</v>
      </c>
    </row>
    <row r="124" spans="2:15" x14ac:dyDescent="0.25">
      <c r="B124" s="550"/>
      <c r="C124" s="543" t="s">
        <v>532</v>
      </c>
      <c r="D124" s="777">
        <v>284.06532352999994</v>
      </c>
      <c r="E124" s="782">
        <v>46.888793130000003</v>
      </c>
      <c r="F124" s="546">
        <v>0.24695015340199999</v>
      </c>
      <c r="G124" s="782">
        <v>295.54498445999997</v>
      </c>
      <c r="H124" s="546">
        <v>1</v>
      </c>
      <c r="I124" s="545">
        <v>3339</v>
      </c>
      <c r="J124" s="546">
        <v>0.41446077698099998</v>
      </c>
      <c r="K124" s="545">
        <v>0</v>
      </c>
      <c r="L124" s="782">
        <v>219.81614295</v>
      </c>
      <c r="M124" s="547">
        <v>0.74376543168761033</v>
      </c>
      <c r="N124" s="782">
        <v>197.23446190999999</v>
      </c>
      <c r="O124" s="782">
        <v>-186.96978218999999</v>
      </c>
    </row>
    <row r="125" spans="2:15" x14ac:dyDescent="0.25">
      <c r="B125" s="916" t="s">
        <v>533</v>
      </c>
      <c r="C125" s="917"/>
      <c r="D125" s="778">
        <v>11137.856111640001</v>
      </c>
      <c r="E125" s="778">
        <v>6742.0365761300009</v>
      </c>
      <c r="F125" s="540">
        <v>0.78512633013254429</v>
      </c>
      <c r="G125" s="778">
        <v>16631.279566820001</v>
      </c>
      <c r="H125" s="540">
        <v>3.1611560662865981E-2</v>
      </c>
      <c r="I125" s="541">
        <v>143816</v>
      </c>
      <c r="J125" s="540">
        <v>0.363319941749776</v>
      </c>
      <c r="K125" s="541">
        <v>0</v>
      </c>
      <c r="L125" s="778">
        <v>4655.0551986700002</v>
      </c>
      <c r="M125" s="540">
        <v>0.27989759777455742</v>
      </c>
      <c r="N125" s="778">
        <v>265.69998451999999</v>
      </c>
      <c r="O125" s="778">
        <v>-382.17988295000004</v>
      </c>
    </row>
    <row r="126" spans="2:15" x14ac:dyDescent="0.25">
      <c r="B126" s="554"/>
      <c r="C126" s="554"/>
      <c r="D126" s="781">
        <v>0</v>
      </c>
      <c r="E126" s="781">
        <v>0</v>
      </c>
      <c r="F126" s="556"/>
      <c r="G126" s="781">
        <v>0</v>
      </c>
      <c r="H126" s="556"/>
      <c r="I126" s="555"/>
      <c r="J126" s="556"/>
      <c r="K126" s="555"/>
      <c r="L126" s="781">
        <v>0</v>
      </c>
      <c r="M126" s="556"/>
      <c r="N126" s="781">
        <v>0</v>
      </c>
      <c r="O126" s="781">
        <v>0</v>
      </c>
    </row>
    <row r="127" spans="2:15" x14ac:dyDescent="0.25">
      <c r="B127" s="536" t="s">
        <v>540</v>
      </c>
      <c r="C127" s="537"/>
      <c r="D127" s="780">
        <v>0</v>
      </c>
      <c r="E127" s="778">
        <v>0</v>
      </c>
      <c r="F127" s="540"/>
      <c r="G127" s="778">
        <v>0</v>
      </c>
      <c r="H127" s="540"/>
      <c r="I127" s="541"/>
      <c r="J127" s="540"/>
      <c r="K127" s="541"/>
      <c r="L127" s="778">
        <v>0</v>
      </c>
      <c r="M127" s="540"/>
      <c r="N127" s="778">
        <v>0</v>
      </c>
      <c r="O127" s="778">
        <v>0</v>
      </c>
    </row>
    <row r="128" spans="2:15" x14ac:dyDescent="0.25">
      <c r="B128" s="542"/>
      <c r="C128" s="543" t="s">
        <v>516</v>
      </c>
      <c r="D128" s="777">
        <v>33.144499850000003</v>
      </c>
      <c r="E128" s="782">
        <v>366.26491820999996</v>
      </c>
      <c r="F128" s="546">
        <v>0.73095156292200003</v>
      </c>
      <c r="G128" s="782">
        <v>300.86641426</v>
      </c>
      <c r="H128" s="546">
        <v>8.9578798299999997E-4</v>
      </c>
      <c r="I128" s="545">
        <v>50</v>
      </c>
      <c r="J128" s="546">
        <v>0.49363930905100001</v>
      </c>
      <c r="K128" s="545">
        <v>0</v>
      </c>
      <c r="L128" s="782">
        <v>29.432916239999997</v>
      </c>
      <c r="M128" s="547">
        <v>9.7827191221699236E-2</v>
      </c>
      <c r="N128" s="782">
        <v>0.13750810999999999</v>
      </c>
      <c r="O128" s="782">
        <v>-0.17164676999999998</v>
      </c>
    </row>
    <row r="129" spans="2:15" x14ac:dyDescent="0.25">
      <c r="B129" s="548"/>
      <c r="C129" s="553" t="s">
        <v>517</v>
      </c>
      <c r="D129" s="777">
        <v>9.0981116499999999</v>
      </c>
      <c r="E129" s="782">
        <v>190.0518883</v>
      </c>
      <c r="F129" s="546">
        <v>0.77665706578799998</v>
      </c>
      <c r="G129" s="782">
        <v>156.70325356000001</v>
      </c>
      <c r="H129" s="546">
        <v>5.8121215700000003E-4</v>
      </c>
      <c r="I129" s="545">
        <v>19</v>
      </c>
      <c r="J129" s="546">
        <v>0.453502223501</v>
      </c>
      <c r="K129" s="545">
        <v>0</v>
      </c>
      <c r="L129" s="782">
        <v>9.4995677399999998</v>
      </c>
      <c r="M129" s="547">
        <v>6.0621381650909481E-2</v>
      </c>
      <c r="N129" s="782">
        <v>4.1546370000000006E-2</v>
      </c>
      <c r="O129" s="782">
        <v>-5.1453110000000003E-2</v>
      </c>
    </row>
    <row r="130" spans="2:15" x14ac:dyDescent="0.25">
      <c r="B130" s="548"/>
      <c r="C130" s="553" t="s">
        <v>518</v>
      </c>
      <c r="D130" s="777">
        <v>24.046388199999999</v>
      </c>
      <c r="E130" s="782">
        <v>176.21302990999999</v>
      </c>
      <c r="F130" s="546">
        <v>0.68165658666600004</v>
      </c>
      <c r="G130" s="782">
        <v>144.16316068999998</v>
      </c>
      <c r="H130" s="546">
        <v>1.2377273189999999E-3</v>
      </c>
      <c r="I130" s="545">
        <v>31</v>
      </c>
      <c r="J130" s="546">
        <v>0.53726773578599996</v>
      </c>
      <c r="K130" s="545">
        <v>0</v>
      </c>
      <c r="L130" s="782">
        <v>19.933348500000001</v>
      </c>
      <c r="M130" s="547">
        <v>0.13826936371673693</v>
      </c>
      <c r="N130" s="782">
        <v>9.5961740000000004E-2</v>
      </c>
      <c r="O130" s="782">
        <v>-0.12019366000000001</v>
      </c>
    </row>
    <row r="131" spans="2:15" x14ac:dyDescent="0.25">
      <c r="B131" s="548"/>
      <c r="C131" s="543" t="s">
        <v>519</v>
      </c>
      <c r="D131" s="777">
        <v>147.10666813</v>
      </c>
      <c r="E131" s="782">
        <v>591.16350449000004</v>
      </c>
      <c r="F131" s="546">
        <v>0.64545337606300002</v>
      </c>
      <c r="G131" s="782">
        <v>527.89572191000002</v>
      </c>
      <c r="H131" s="546">
        <v>1.936045195E-3</v>
      </c>
      <c r="I131" s="545">
        <v>363</v>
      </c>
      <c r="J131" s="546">
        <v>0.39176027488999998</v>
      </c>
      <c r="K131" s="545">
        <v>0</v>
      </c>
      <c r="L131" s="782">
        <v>66.132471760000001</v>
      </c>
      <c r="M131" s="547">
        <v>0.12527563496957986</v>
      </c>
      <c r="N131" s="782">
        <v>0.40116694000000003</v>
      </c>
      <c r="O131" s="782">
        <v>-1.52427278</v>
      </c>
    </row>
    <row r="132" spans="2:15" x14ac:dyDescent="0.25">
      <c r="B132" s="548"/>
      <c r="C132" s="543" t="s">
        <v>520</v>
      </c>
      <c r="D132" s="777">
        <v>294.37474867999998</v>
      </c>
      <c r="E132" s="782">
        <v>981.66382865000003</v>
      </c>
      <c r="F132" s="546">
        <v>0.66448266391800004</v>
      </c>
      <c r="G132" s="782">
        <v>944.91578989000004</v>
      </c>
      <c r="H132" s="546">
        <v>3.6363105309999998E-3</v>
      </c>
      <c r="I132" s="545">
        <v>771</v>
      </c>
      <c r="J132" s="546">
        <v>0.476845887385</v>
      </c>
      <c r="K132" s="545">
        <v>0</v>
      </c>
      <c r="L132" s="782">
        <v>216.42349109</v>
      </c>
      <c r="M132" s="547">
        <v>0.22903997732453429</v>
      </c>
      <c r="N132" s="782">
        <v>1.63790122</v>
      </c>
      <c r="O132" s="782">
        <v>-3.84599936</v>
      </c>
    </row>
    <row r="133" spans="2:15" x14ac:dyDescent="0.25">
      <c r="B133" s="548"/>
      <c r="C133" s="543" t="s">
        <v>521</v>
      </c>
      <c r="D133" s="777">
        <v>265.89324346000001</v>
      </c>
      <c r="E133" s="782">
        <v>944.38759471000003</v>
      </c>
      <c r="F133" s="546">
        <v>0.63698060058200001</v>
      </c>
      <c r="G133" s="782">
        <v>856.49713607000001</v>
      </c>
      <c r="H133" s="546">
        <v>6.09461204E-3</v>
      </c>
      <c r="I133" s="545">
        <v>777</v>
      </c>
      <c r="J133" s="546">
        <v>0.43163190565300003</v>
      </c>
      <c r="K133" s="545">
        <v>2.2762205371089999</v>
      </c>
      <c r="L133" s="782">
        <v>241.79063984999999</v>
      </c>
      <c r="M133" s="547">
        <v>0.28230174937822428</v>
      </c>
      <c r="N133" s="782">
        <v>2.2485006299999997</v>
      </c>
      <c r="O133" s="782">
        <v>-3.3559505000000001</v>
      </c>
    </row>
    <row r="134" spans="2:15" x14ac:dyDescent="0.25">
      <c r="B134" s="548"/>
      <c r="C134" s="543" t="s">
        <v>522</v>
      </c>
      <c r="D134" s="777">
        <v>1133.1151990200001</v>
      </c>
      <c r="E134" s="782">
        <v>5255.0606790299998</v>
      </c>
      <c r="F134" s="546">
        <v>0.58819010606900002</v>
      </c>
      <c r="G134" s="782">
        <v>4160.8664222300004</v>
      </c>
      <c r="H134" s="546">
        <v>1.2221507062E-2</v>
      </c>
      <c r="I134" s="545">
        <v>2265</v>
      </c>
      <c r="J134" s="546">
        <v>0.47135815201699999</v>
      </c>
      <c r="K134" s="545">
        <v>1.4915304697239999</v>
      </c>
      <c r="L134" s="782">
        <v>1704.3729310899998</v>
      </c>
      <c r="M134" s="547">
        <v>0.40961971813950904</v>
      </c>
      <c r="N134" s="782">
        <v>23.041205600000001</v>
      </c>
      <c r="O134" s="782">
        <v>-34.744739009999996</v>
      </c>
    </row>
    <row r="135" spans="2:15" x14ac:dyDescent="0.25">
      <c r="B135" s="548"/>
      <c r="C135" s="553" t="s">
        <v>523</v>
      </c>
      <c r="D135" s="777">
        <v>754.10350000999995</v>
      </c>
      <c r="E135" s="782">
        <v>4628.4262398999999</v>
      </c>
      <c r="F135" s="546">
        <v>0.59112932626299997</v>
      </c>
      <c r="G135" s="782">
        <v>3435.7534915599999</v>
      </c>
      <c r="H135" s="546">
        <v>1.0482562359000001E-2</v>
      </c>
      <c r="I135" s="545">
        <v>1690</v>
      </c>
      <c r="J135" s="546">
        <v>0.48754649007</v>
      </c>
      <c r="K135" s="545">
        <v>0</v>
      </c>
      <c r="L135" s="782">
        <v>1401.93711108</v>
      </c>
      <c r="M135" s="547">
        <v>0.40804356730594543</v>
      </c>
      <c r="N135" s="782">
        <v>17.200037550000001</v>
      </c>
      <c r="O135" s="782">
        <v>-27.50852755</v>
      </c>
    </row>
    <row r="136" spans="2:15" x14ac:dyDescent="0.25">
      <c r="B136" s="548"/>
      <c r="C136" s="553" t="s">
        <v>524</v>
      </c>
      <c r="D136" s="777">
        <v>379.01169900999997</v>
      </c>
      <c r="E136" s="782">
        <v>626.63443913000003</v>
      </c>
      <c r="F136" s="546">
        <v>0.56648053663300002</v>
      </c>
      <c r="G136" s="782">
        <v>725.11293066999997</v>
      </c>
      <c r="H136" s="546">
        <v>2.0461030977999999E-2</v>
      </c>
      <c r="I136" s="545">
        <v>575</v>
      </c>
      <c r="J136" s="546">
        <v>0.39465404616700001</v>
      </c>
      <c r="K136" s="545">
        <v>1.4915304697239999</v>
      </c>
      <c r="L136" s="782">
        <v>302.43582000999999</v>
      </c>
      <c r="M136" s="547">
        <v>0.41708788689032361</v>
      </c>
      <c r="N136" s="782">
        <v>5.8411680499999994</v>
      </c>
      <c r="O136" s="782">
        <v>-7.2362114599999998</v>
      </c>
    </row>
    <row r="137" spans="2:15" x14ac:dyDescent="0.25">
      <c r="B137" s="548"/>
      <c r="C137" s="543" t="s">
        <v>525</v>
      </c>
      <c r="D137" s="777">
        <v>3042.3407763600003</v>
      </c>
      <c r="E137" s="782">
        <v>1607.4275491600001</v>
      </c>
      <c r="F137" s="546">
        <v>0.392331421224</v>
      </c>
      <c r="G137" s="782">
        <v>3649.1402296000001</v>
      </c>
      <c r="H137" s="546">
        <v>5.0838635239999999E-2</v>
      </c>
      <c r="I137" s="545">
        <v>9298</v>
      </c>
      <c r="J137" s="546">
        <v>0.25025969964900002</v>
      </c>
      <c r="K137" s="545">
        <v>1.6994486319669999</v>
      </c>
      <c r="L137" s="782">
        <v>1088.59686158</v>
      </c>
      <c r="M137" s="547">
        <v>0.29831598488593197</v>
      </c>
      <c r="N137" s="782">
        <v>45.124153540000002</v>
      </c>
      <c r="O137" s="782">
        <v>-54.336092219999998</v>
      </c>
    </row>
    <row r="138" spans="2:15" x14ac:dyDescent="0.25">
      <c r="B138" s="548"/>
      <c r="C138" s="553" t="s">
        <v>526</v>
      </c>
      <c r="D138" s="777">
        <v>1577.69374242</v>
      </c>
      <c r="E138" s="782">
        <v>1019.6189038799999</v>
      </c>
      <c r="F138" s="546">
        <v>0.42594013693400001</v>
      </c>
      <c r="G138" s="782">
        <v>1993.74470434</v>
      </c>
      <c r="H138" s="546">
        <v>3.5915350424E-2</v>
      </c>
      <c r="I138" s="545">
        <v>4602</v>
      </c>
      <c r="J138" s="546">
        <v>0.27166984017700002</v>
      </c>
      <c r="K138" s="545">
        <v>1.6148010229259999</v>
      </c>
      <c r="L138" s="782">
        <v>623.28122564</v>
      </c>
      <c r="M138" s="547">
        <v>0.31261837299591883</v>
      </c>
      <c r="N138" s="782">
        <v>19.289886539999998</v>
      </c>
      <c r="O138" s="782">
        <v>-25.163583729999999</v>
      </c>
    </row>
    <row r="139" spans="2:15" x14ac:dyDescent="0.25">
      <c r="B139" s="548"/>
      <c r="C139" s="553" t="s">
        <v>527</v>
      </c>
      <c r="D139" s="777">
        <v>1464.6470339500002</v>
      </c>
      <c r="E139" s="782">
        <v>587.80864527999995</v>
      </c>
      <c r="F139" s="546">
        <v>0.33403339830599998</v>
      </c>
      <c r="G139" s="782">
        <v>1655.39552527</v>
      </c>
      <c r="H139" s="546">
        <v>6.8812116271999998E-2</v>
      </c>
      <c r="I139" s="545">
        <v>4696</v>
      </c>
      <c r="J139" s="546">
        <v>0.22447350315199999</v>
      </c>
      <c r="K139" s="545">
        <v>1.7480736181650001</v>
      </c>
      <c r="L139" s="782">
        <v>465.31563593999999</v>
      </c>
      <c r="M139" s="547">
        <v>0.28109030671935981</v>
      </c>
      <c r="N139" s="782">
        <v>25.834267010000001</v>
      </c>
      <c r="O139" s="782">
        <v>-29.172508480000001</v>
      </c>
    </row>
    <row r="140" spans="2:15" x14ac:dyDescent="0.25">
      <c r="B140" s="548"/>
      <c r="C140" s="543" t="s">
        <v>528</v>
      </c>
      <c r="D140" s="777">
        <v>520.14387092000004</v>
      </c>
      <c r="E140" s="782">
        <v>213.23000253000001</v>
      </c>
      <c r="F140" s="546">
        <v>0.43664648211500001</v>
      </c>
      <c r="G140" s="782">
        <v>579.0992564500001</v>
      </c>
      <c r="H140" s="546">
        <v>0.18069517652600001</v>
      </c>
      <c r="I140" s="545">
        <v>1160</v>
      </c>
      <c r="J140" s="546">
        <v>0.25348331111900002</v>
      </c>
      <c r="K140" s="545">
        <v>2.7780821917809999</v>
      </c>
      <c r="L140" s="782">
        <v>253.77474606000001</v>
      </c>
      <c r="M140" s="547">
        <v>0.43822322897752009</v>
      </c>
      <c r="N140" s="782">
        <v>27.46316839</v>
      </c>
      <c r="O140" s="782">
        <v>-49.924097029999999</v>
      </c>
    </row>
    <row r="141" spans="2:15" x14ac:dyDescent="0.25">
      <c r="B141" s="548"/>
      <c r="C141" s="553" t="s">
        <v>529</v>
      </c>
      <c r="D141" s="777">
        <v>371.69529525000002</v>
      </c>
      <c r="E141" s="782">
        <v>127.1738096</v>
      </c>
      <c r="F141" s="546">
        <v>0.296276068728</v>
      </c>
      <c r="G141" s="782">
        <v>393.46862616999999</v>
      </c>
      <c r="H141" s="546">
        <v>0.154748313089</v>
      </c>
      <c r="I141" s="545">
        <v>775</v>
      </c>
      <c r="J141" s="546">
        <v>0.19421442825099999</v>
      </c>
      <c r="K141" s="545">
        <v>0</v>
      </c>
      <c r="L141" s="782">
        <v>122.35027722</v>
      </c>
      <c r="M141" s="547">
        <v>0.31095306990788629</v>
      </c>
      <c r="N141" s="782">
        <v>11.730888</v>
      </c>
      <c r="O141" s="782">
        <v>-21.961917449999998</v>
      </c>
    </row>
    <row r="142" spans="2:15" x14ac:dyDescent="0.25">
      <c r="B142" s="548"/>
      <c r="C142" s="553" t="s">
        <v>530</v>
      </c>
      <c r="D142" s="777">
        <v>124.20121617</v>
      </c>
      <c r="E142" s="782">
        <v>83.549182930000001</v>
      </c>
      <c r="F142" s="546">
        <v>0.65741124216299995</v>
      </c>
      <c r="G142" s="782">
        <v>160.88186877999999</v>
      </c>
      <c r="H142" s="546">
        <v>0.219020414144</v>
      </c>
      <c r="I142" s="545">
        <v>292</v>
      </c>
      <c r="J142" s="546">
        <v>0.41267266526599999</v>
      </c>
      <c r="K142" s="545">
        <v>0</v>
      </c>
      <c r="L142" s="782">
        <v>122.98061692</v>
      </c>
      <c r="M142" s="547">
        <v>0.76441564144292384</v>
      </c>
      <c r="N142" s="782">
        <v>14.36177473</v>
      </c>
      <c r="O142" s="782">
        <v>-24.881936070000002</v>
      </c>
    </row>
    <row r="143" spans="2:15" x14ac:dyDescent="0.25">
      <c r="B143" s="548"/>
      <c r="C143" s="553" t="s">
        <v>531</v>
      </c>
      <c r="D143" s="777">
        <v>24.247359500000002</v>
      </c>
      <c r="E143" s="782">
        <v>2.5070100000000002</v>
      </c>
      <c r="F143" s="546">
        <v>0.2</v>
      </c>
      <c r="G143" s="782">
        <v>24.748761500000001</v>
      </c>
      <c r="H143" s="546">
        <v>0.34407470000000001</v>
      </c>
      <c r="I143" s="545">
        <v>93</v>
      </c>
      <c r="J143" s="546">
        <v>0.16094393826100001</v>
      </c>
      <c r="K143" s="545">
        <v>2.7780821917809999</v>
      </c>
      <c r="L143" s="782">
        <v>8.4438519200000002</v>
      </c>
      <c r="M143" s="547">
        <v>0.34118280706693138</v>
      </c>
      <c r="N143" s="782">
        <v>1.3705056599999998</v>
      </c>
      <c r="O143" s="782">
        <v>-3.0802435099999999</v>
      </c>
    </row>
    <row r="144" spans="2:15" x14ac:dyDescent="0.25">
      <c r="B144" s="550"/>
      <c r="C144" s="543" t="s">
        <v>532</v>
      </c>
      <c r="D144" s="777">
        <v>347.36680023000002</v>
      </c>
      <c r="E144" s="782">
        <v>212.16671618000001</v>
      </c>
      <c r="F144" s="546">
        <v>0.38059492453999999</v>
      </c>
      <c r="G144" s="782">
        <v>399.28073605000003</v>
      </c>
      <c r="H144" s="546">
        <v>1</v>
      </c>
      <c r="I144" s="545">
        <v>751</v>
      </c>
      <c r="J144" s="546">
        <v>0.35788459689199997</v>
      </c>
      <c r="K144" s="545">
        <v>0</v>
      </c>
      <c r="L144" s="782">
        <v>655.06177123999998</v>
      </c>
      <c r="M144" s="547">
        <v>1.6406044972777494</v>
      </c>
      <c r="N144" s="782">
        <v>171.59430913</v>
      </c>
      <c r="O144" s="782">
        <v>-181.28890999999999</v>
      </c>
    </row>
    <row r="145" spans="2:15" x14ac:dyDescent="0.25">
      <c r="B145" s="916" t="s">
        <v>533</v>
      </c>
      <c r="C145" s="917"/>
      <c r="D145" s="778">
        <v>5783.4858066499992</v>
      </c>
      <c r="E145" s="778">
        <v>10171.364792960001</v>
      </c>
      <c r="F145" s="540">
        <v>0.52703500994411223</v>
      </c>
      <c r="G145" s="778">
        <v>11418.561706460001</v>
      </c>
      <c r="H145" s="540">
        <v>6.570338126920848E-2</v>
      </c>
      <c r="I145" s="541">
        <v>15435</v>
      </c>
      <c r="J145" s="540">
        <v>0.38006347389234507</v>
      </c>
      <c r="K145" s="541">
        <v>1.3982450271244995</v>
      </c>
      <c r="L145" s="778">
        <v>4255.5858289099997</v>
      </c>
      <c r="M145" s="540">
        <v>0.37269018097983575</v>
      </c>
      <c r="N145" s="778">
        <v>271.64791356000001</v>
      </c>
      <c r="O145" s="778">
        <v>-329.19170767000003</v>
      </c>
    </row>
    <row r="146" spans="2:15" x14ac:dyDescent="0.25">
      <c r="B146" s="554"/>
      <c r="C146" s="554"/>
      <c r="D146" s="781">
        <v>0</v>
      </c>
      <c r="E146" s="781">
        <v>0</v>
      </c>
      <c r="F146" s="556"/>
      <c r="G146" s="781">
        <v>0</v>
      </c>
      <c r="H146" s="556"/>
      <c r="I146" s="555"/>
      <c r="J146" s="556"/>
      <c r="K146" s="555"/>
      <c r="L146" s="781">
        <v>0</v>
      </c>
      <c r="M146" s="556"/>
      <c r="N146" s="781">
        <v>0</v>
      </c>
      <c r="O146" s="781">
        <v>0</v>
      </c>
    </row>
    <row r="147" spans="2:15" x14ac:dyDescent="0.25">
      <c r="B147" s="918" t="s">
        <v>541</v>
      </c>
      <c r="C147" s="919"/>
      <c r="D147" s="778">
        <v>430249.87421129004</v>
      </c>
      <c r="E147" s="778">
        <v>92947.427239200013</v>
      </c>
      <c r="F147" s="540">
        <v>0.47053053517016785</v>
      </c>
      <c r="G147" s="778">
        <v>476754.36254866002</v>
      </c>
      <c r="H147" s="540">
        <v>3.1170669941339931E-2</v>
      </c>
      <c r="I147" s="541">
        <v>359820</v>
      </c>
      <c r="J147" s="540">
        <v>0.18694253202741651</v>
      </c>
      <c r="K147" s="541">
        <v>1.7993700522813147</v>
      </c>
      <c r="L147" s="778">
        <v>138173.34414902999</v>
      </c>
      <c r="M147" s="540">
        <v>0.28982082808928111</v>
      </c>
      <c r="N147" s="778">
        <v>3152.0527569299998</v>
      </c>
      <c r="O147" s="778">
        <v>-4117.22182109</v>
      </c>
    </row>
  </sheetData>
  <mergeCells count="9">
    <mergeCell ref="B5:B6"/>
    <mergeCell ref="B25:C25"/>
    <mergeCell ref="B45:C45"/>
    <mergeCell ref="B147:C147"/>
    <mergeCell ref="B65:C65"/>
    <mergeCell ref="B85:C85"/>
    <mergeCell ref="B105:C105"/>
    <mergeCell ref="B125:C125"/>
    <mergeCell ref="B145:C145"/>
  </mergeCells>
  <pageMargins left="0.7" right="0.7" top="0.78740157499999996" bottom="0.78740157499999996" header="0.3" footer="0.3"/>
  <pageSetup paperSize="9" scale="10" orientation="landscape" r:id="rId1"/>
  <colBreaks count="1" manualBreakCount="1">
    <brk id="1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C37-F367-43DB-8888-6F66786CA1FD}">
  <sheetPr codeName="Ark14">
    <pageSetUpPr autoPageBreaks="0" fitToPage="1"/>
  </sheetPr>
  <dimension ref="B1:J21"/>
  <sheetViews>
    <sheetView showGridLines="0" zoomScale="60" zoomScaleNormal="60" zoomScaleSheetLayoutView="100" workbookViewId="0">
      <selection activeCell="J55" sqref="J55"/>
    </sheetView>
  </sheetViews>
  <sheetFormatPr defaultColWidth="8" defaultRowHeight="15" x14ac:dyDescent="0.25"/>
  <cols>
    <col min="1" max="1" width="3.125" style="89" customWidth="1"/>
    <col min="2" max="2" width="6.5" style="89" customWidth="1"/>
    <col min="3" max="3" width="41.125" style="89" customWidth="1"/>
    <col min="4" max="4" width="22.75" style="89" customWidth="1"/>
    <col min="5" max="8" width="20.375" style="89" customWidth="1"/>
    <col min="9" max="9" width="10.625" style="89" customWidth="1"/>
    <col min="10" max="16384" width="8" style="89"/>
  </cols>
  <sheetData>
    <row r="1" spans="2:10" ht="15" customHeight="1" x14ac:dyDescent="0.25"/>
    <row r="2" spans="2:10" ht="20.25" x14ac:dyDescent="0.3">
      <c r="B2" s="115" t="s">
        <v>542</v>
      </c>
      <c r="C2" s="229"/>
      <c r="D2" s="229"/>
      <c r="E2" s="230"/>
      <c r="F2" s="230"/>
      <c r="G2" s="230"/>
      <c r="H2" s="230"/>
      <c r="I2" s="231"/>
    </row>
    <row r="4" spans="2:10" ht="45" x14ac:dyDescent="0.25">
      <c r="B4" s="186"/>
      <c r="C4" s="232"/>
      <c r="D4" s="233" t="s">
        <v>543</v>
      </c>
      <c r="E4" s="233" t="s">
        <v>544</v>
      </c>
      <c r="F4" s="233" t="s">
        <v>545</v>
      </c>
      <c r="G4" s="233" t="s">
        <v>546</v>
      </c>
      <c r="H4" s="233" t="s">
        <v>547</v>
      </c>
      <c r="J4" s="1"/>
    </row>
    <row r="5" spans="2:10" x14ac:dyDescent="0.25">
      <c r="B5" s="186"/>
      <c r="C5" s="186"/>
      <c r="D5" s="234" t="s">
        <v>239</v>
      </c>
      <c r="E5" s="234" t="s">
        <v>240</v>
      </c>
      <c r="F5" s="234" t="s">
        <v>241</v>
      </c>
      <c r="G5" s="234" t="s">
        <v>243</v>
      </c>
      <c r="H5" s="234" t="s">
        <v>243</v>
      </c>
      <c r="J5" s="4"/>
    </row>
    <row r="6" spans="2:10" x14ac:dyDescent="0.25">
      <c r="B6" s="235">
        <v>1</v>
      </c>
      <c r="C6" s="235" t="s">
        <v>548</v>
      </c>
      <c r="D6" s="558">
        <v>0</v>
      </c>
      <c r="E6" s="558">
        <v>109105.82232721</v>
      </c>
      <c r="F6" s="561">
        <v>1</v>
      </c>
      <c r="G6" s="561">
        <v>0</v>
      </c>
      <c r="H6" s="561">
        <v>0</v>
      </c>
      <c r="J6" s="1"/>
    </row>
    <row r="7" spans="2:10" x14ac:dyDescent="0.25">
      <c r="B7" s="235">
        <v>1.1000000000000001</v>
      </c>
      <c r="C7" s="236" t="s">
        <v>549</v>
      </c>
      <c r="D7" s="559">
        <v>0</v>
      </c>
      <c r="E7" s="558">
        <v>14351.45138805</v>
      </c>
      <c r="F7" s="561">
        <v>1</v>
      </c>
      <c r="G7" s="561">
        <v>0</v>
      </c>
      <c r="H7" s="561">
        <v>0</v>
      </c>
      <c r="J7" s="1"/>
    </row>
    <row r="8" spans="2:10" x14ac:dyDescent="0.25">
      <c r="B8" s="235">
        <v>1.2</v>
      </c>
      <c r="C8" s="236" t="s">
        <v>550</v>
      </c>
      <c r="D8" s="559">
        <v>0</v>
      </c>
      <c r="E8" s="558">
        <v>0</v>
      </c>
      <c r="F8" s="561">
        <v>0</v>
      </c>
      <c r="G8" s="561">
        <v>0</v>
      </c>
      <c r="H8" s="561">
        <v>0</v>
      </c>
      <c r="J8" s="1"/>
    </row>
    <row r="9" spans="2:10" x14ac:dyDescent="0.25">
      <c r="B9" s="235">
        <v>2</v>
      </c>
      <c r="C9" s="235" t="s">
        <v>481</v>
      </c>
      <c r="D9" s="558">
        <v>0</v>
      </c>
      <c r="E9" s="558">
        <v>59109.408425199996</v>
      </c>
      <c r="F9" s="561">
        <v>0.99994489550900001</v>
      </c>
      <c r="G9" s="561">
        <v>5.5104491000000003E-5</v>
      </c>
      <c r="H9" s="561">
        <v>0</v>
      </c>
    </row>
    <row r="10" spans="2:10" x14ac:dyDescent="0.25">
      <c r="B10" s="235">
        <v>3</v>
      </c>
      <c r="C10" s="235" t="s">
        <v>482</v>
      </c>
      <c r="D10" s="558">
        <v>269631.33695455</v>
      </c>
      <c r="E10" s="558">
        <v>270753.37292304001</v>
      </c>
      <c r="F10" s="561">
        <v>4.1441255430000002E-3</v>
      </c>
      <c r="G10" s="561">
        <v>0</v>
      </c>
      <c r="H10" s="561">
        <v>0.99585587445699997</v>
      </c>
    </row>
    <row r="11" spans="2:10" ht="22.5" x14ac:dyDescent="0.25">
      <c r="B11" s="235">
        <v>3.1</v>
      </c>
      <c r="C11" s="236" t="s">
        <v>551</v>
      </c>
      <c r="D11" s="559">
        <v>0</v>
      </c>
      <c r="E11" s="558">
        <v>364.47781750000001</v>
      </c>
      <c r="F11" s="561">
        <v>4.1154767900000001E-4</v>
      </c>
      <c r="G11" s="561">
        <v>0</v>
      </c>
      <c r="H11" s="561">
        <v>0.99958845232100002</v>
      </c>
    </row>
    <row r="12" spans="2:10" x14ac:dyDescent="0.25">
      <c r="B12" s="235">
        <v>3.2</v>
      </c>
      <c r="C12" s="236" t="s">
        <v>552</v>
      </c>
      <c r="D12" s="559">
        <v>0</v>
      </c>
      <c r="E12" s="558">
        <v>0</v>
      </c>
      <c r="F12" s="561">
        <v>0</v>
      </c>
      <c r="G12" s="561">
        <v>0</v>
      </c>
      <c r="H12" s="561">
        <v>0</v>
      </c>
    </row>
    <row r="13" spans="2:10" x14ac:dyDescent="0.25">
      <c r="B13" s="235">
        <v>4</v>
      </c>
      <c r="C13" s="235" t="s">
        <v>483</v>
      </c>
      <c r="D13" s="532">
        <v>219846.92797935999</v>
      </c>
      <c r="E13" s="532">
        <v>221451.99816389001</v>
      </c>
      <c r="F13" s="562">
        <v>7.2479372409999998E-3</v>
      </c>
      <c r="G13" s="562">
        <v>0</v>
      </c>
      <c r="H13" s="562">
        <v>0.99275206275899996</v>
      </c>
    </row>
    <row r="14" spans="2:10" x14ac:dyDescent="0.25">
      <c r="B14" s="235">
        <v>4.0999999999999996</v>
      </c>
      <c r="C14" s="236" t="s">
        <v>553</v>
      </c>
      <c r="D14" s="559">
        <v>0</v>
      </c>
      <c r="E14" s="532">
        <v>33540.779283219999</v>
      </c>
      <c r="F14" s="562">
        <v>2.288325516E-3</v>
      </c>
      <c r="G14" s="562">
        <v>0</v>
      </c>
      <c r="H14" s="562">
        <v>0.997711674484</v>
      </c>
    </row>
    <row r="15" spans="2:10" x14ac:dyDescent="0.25">
      <c r="B15" s="235">
        <v>4.2</v>
      </c>
      <c r="C15" s="236" t="s">
        <v>554</v>
      </c>
      <c r="D15" s="559">
        <v>0</v>
      </c>
      <c r="E15" s="532">
        <v>158807.78481498</v>
      </c>
      <c r="F15" s="562">
        <v>4.6029681000000003E-3</v>
      </c>
      <c r="G15" s="562">
        <v>0</v>
      </c>
      <c r="H15" s="562">
        <v>0.99539703189999995</v>
      </c>
    </row>
    <row r="16" spans="2:10" x14ac:dyDescent="0.25">
      <c r="B16" s="235">
        <v>4.3</v>
      </c>
      <c r="C16" s="236" t="s">
        <v>555</v>
      </c>
      <c r="D16" s="559">
        <v>0</v>
      </c>
      <c r="E16" s="532">
        <v>0</v>
      </c>
      <c r="F16" s="562">
        <v>0</v>
      </c>
      <c r="G16" s="562">
        <v>0</v>
      </c>
      <c r="H16" s="562">
        <v>0</v>
      </c>
    </row>
    <row r="17" spans="2:8" x14ac:dyDescent="0.25">
      <c r="B17" s="235">
        <v>4.4000000000000004</v>
      </c>
      <c r="C17" s="236" t="s">
        <v>556</v>
      </c>
      <c r="D17" s="559">
        <v>0</v>
      </c>
      <c r="E17" s="532">
        <v>12062.02863266</v>
      </c>
      <c r="F17" s="562">
        <v>3.2930775933999998E-2</v>
      </c>
      <c r="G17" s="562">
        <v>0</v>
      </c>
      <c r="H17" s="562">
        <v>0.96706922406600004</v>
      </c>
    </row>
    <row r="18" spans="2:8" x14ac:dyDescent="0.25">
      <c r="B18" s="235">
        <v>4.5</v>
      </c>
      <c r="C18" s="236" t="s">
        <v>557</v>
      </c>
      <c r="D18" s="559">
        <v>0</v>
      </c>
      <c r="E18" s="532">
        <v>17041.405433030002</v>
      </c>
      <c r="F18" s="562">
        <v>2.3479215681999999E-2</v>
      </c>
      <c r="G18" s="562">
        <v>0</v>
      </c>
      <c r="H18" s="562">
        <v>0.97652078431800005</v>
      </c>
    </row>
    <row r="19" spans="2:8" x14ac:dyDescent="0.25">
      <c r="B19" s="235">
        <v>5</v>
      </c>
      <c r="C19" s="235" t="s">
        <v>490</v>
      </c>
      <c r="D19" s="532">
        <v>0</v>
      </c>
      <c r="E19" s="532">
        <v>1572.7298051199998</v>
      </c>
      <c r="F19" s="562">
        <v>1</v>
      </c>
      <c r="G19" s="562">
        <v>0</v>
      </c>
      <c r="H19" s="562">
        <v>0</v>
      </c>
    </row>
    <row r="20" spans="2:8" x14ac:dyDescent="0.25">
      <c r="B20" s="235">
        <v>6</v>
      </c>
      <c r="C20" s="235" t="s">
        <v>558</v>
      </c>
      <c r="D20" s="532">
        <v>5459.2103764599997</v>
      </c>
      <c r="E20" s="532">
        <v>5459.2103764599997</v>
      </c>
      <c r="F20" s="562">
        <v>0</v>
      </c>
      <c r="G20" s="562">
        <v>0</v>
      </c>
      <c r="H20" s="562">
        <v>1</v>
      </c>
    </row>
    <row r="21" spans="2:8" x14ac:dyDescent="0.25">
      <c r="B21" s="235">
        <v>7</v>
      </c>
      <c r="C21" s="237" t="s">
        <v>559</v>
      </c>
      <c r="D21" s="532">
        <v>494937.47531036998</v>
      </c>
      <c r="E21" s="532">
        <v>667452.54202092008</v>
      </c>
      <c r="F21" s="562">
        <v>0.25846303468199999</v>
      </c>
      <c r="G21" s="562">
        <v>4.8800379999999996E-6</v>
      </c>
      <c r="H21" s="562">
        <v>0.74153208528000003</v>
      </c>
    </row>
  </sheetData>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1ED6-9497-426F-8DA9-0F338A8B1B70}">
  <sheetPr codeName="Ark15">
    <pageSetUpPr autoPageBreaks="0" fitToPage="1"/>
  </sheetPr>
  <dimension ref="B1:J24"/>
  <sheetViews>
    <sheetView showGridLines="0" zoomScaleNormal="100" zoomScaleSheetLayoutView="100" workbookViewId="0">
      <selection activeCell="G24" sqref="G24"/>
    </sheetView>
  </sheetViews>
  <sheetFormatPr defaultColWidth="8" defaultRowHeight="15" x14ac:dyDescent="0.25"/>
  <cols>
    <col min="1" max="1" width="3.125" style="136" customWidth="1"/>
    <col min="2" max="2" width="7.375" style="136" customWidth="1"/>
    <col min="3" max="3" width="45.125" style="136" customWidth="1"/>
    <col min="4" max="4" width="27.625" style="136" customWidth="1"/>
    <col min="5" max="5" width="26.625" style="136" bestFit="1" customWidth="1"/>
    <col min="6" max="6" width="10.625" style="136" customWidth="1"/>
    <col min="7" max="7" width="13.25" style="136" bestFit="1" customWidth="1"/>
    <col min="8" max="16384" width="8" style="136"/>
  </cols>
  <sheetData>
    <row r="1" spans="2:10" ht="15" customHeight="1" x14ac:dyDescent="0.25"/>
    <row r="2" spans="2:10" ht="20.25" x14ac:dyDescent="0.3">
      <c r="B2" s="115" t="s">
        <v>560</v>
      </c>
      <c r="C2" s="87"/>
      <c r="D2" s="87"/>
      <c r="E2" s="87"/>
      <c r="F2" s="238"/>
      <c r="G2" s="238"/>
      <c r="H2" s="238"/>
      <c r="I2" s="238"/>
      <c r="J2" s="238"/>
    </row>
    <row r="3" spans="2:10" x14ac:dyDescent="0.25">
      <c r="B3" s="239"/>
      <c r="C3" s="239"/>
      <c r="D3" s="240"/>
      <c r="E3" s="240"/>
    </row>
    <row r="4" spans="2:10" ht="22.5" x14ac:dyDescent="0.25">
      <c r="B4" s="239"/>
      <c r="C4" s="239"/>
      <c r="D4" s="241" t="s">
        <v>561</v>
      </c>
      <c r="E4" s="241" t="s">
        <v>562</v>
      </c>
      <c r="G4" s="1"/>
    </row>
    <row r="5" spans="2:10" x14ac:dyDescent="0.25">
      <c r="B5" s="920" t="s">
        <v>361</v>
      </c>
      <c r="C5" s="920"/>
      <c r="D5" s="242" t="s">
        <v>239</v>
      </c>
      <c r="E5" s="242" t="s">
        <v>240</v>
      </c>
      <c r="G5" s="4"/>
    </row>
    <row r="6" spans="2:10" x14ac:dyDescent="0.25">
      <c r="B6" s="243">
        <v>1</v>
      </c>
      <c r="C6" s="244" t="s">
        <v>563</v>
      </c>
      <c r="D6" s="228"/>
      <c r="E6" s="228"/>
      <c r="G6" s="1"/>
    </row>
    <row r="7" spans="2:10" x14ac:dyDescent="0.25">
      <c r="B7" s="243">
        <v>2</v>
      </c>
      <c r="C7" s="243" t="s">
        <v>564</v>
      </c>
      <c r="D7" s="228"/>
      <c r="E7" s="228"/>
      <c r="G7" s="1"/>
    </row>
    <row r="8" spans="2:10" x14ac:dyDescent="0.25">
      <c r="B8" s="243">
        <v>3</v>
      </c>
      <c r="C8" s="243" t="s">
        <v>481</v>
      </c>
      <c r="D8" s="228"/>
      <c r="E8" s="228"/>
      <c r="G8" s="1"/>
    </row>
    <row r="9" spans="2:10" x14ac:dyDescent="0.25">
      <c r="B9" s="243">
        <v>4</v>
      </c>
      <c r="C9" s="243" t="s">
        <v>565</v>
      </c>
      <c r="D9" s="228"/>
      <c r="E9" s="228"/>
    </row>
    <row r="10" spans="2:10" x14ac:dyDescent="0.25">
      <c r="B10" s="236">
        <v>4.0999999999999996</v>
      </c>
      <c r="C10" s="236" t="s">
        <v>566</v>
      </c>
      <c r="D10" s="228"/>
      <c r="E10" s="228"/>
    </row>
    <row r="11" spans="2:10" x14ac:dyDescent="0.25">
      <c r="B11" s="236">
        <v>4.2</v>
      </c>
      <c r="C11" s="236" t="s">
        <v>567</v>
      </c>
      <c r="D11" s="228"/>
      <c r="E11" s="228"/>
    </row>
    <row r="12" spans="2:10" x14ac:dyDescent="0.25">
      <c r="B12" s="243">
        <v>5</v>
      </c>
      <c r="C12" s="244" t="s">
        <v>568</v>
      </c>
      <c r="D12" s="558">
        <v>138173.34414902996</v>
      </c>
      <c r="E12" s="558">
        <v>138173.34414902996</v>
      </c>
    </row>
    <row r="13" spans="2:10" x14ac:dyDescent="0.25">
      <c r="B13" s="243">
        <v>6</v>
      </c>
      <c r="C13" s="243" t="s">
        <v>564</v>
      </c>
      <c r="D13" s="558">
        <v>0</v>
      </c>
      <c r="E13" s="558">
        <v>0</v>
      </c>
    </row>
    <row r="14" spans="2:10" x14ac:dyDescent="0.25">
      <c r="B14" s="243">
        <v>7</v>
      </c>
      <c r="C14" s="243" t="s">
        <v>481</v>
      </c>
      <c r="D14" s="558">
        <v>0</v>
      </c>
      <c r="E14" s="558">
        <v>0</v>
      </c>
    </row>
    <row r="15" spans="2:10" x14ac:dyDescent="0.25">
      <c r="B15" s="243">
        <v>8</v>
      </c>
      <c r="C15" s="243" t="s">
        <v>565</v>
      </c>
      <c r="D15" s="558">
        <v>96744.641499600009</v>
      </c>
      <c r="E15" s="558">
        <v>96744.641499600009</v>
      </c>
    </row>
    <row r="16" spans="2:10" x14ac:dyDescent="0.25">
      <c r="B16" s="245">
        <v>8.1</v>
      </c>
      <c r="C16" s="245" t="s">
        <v>566</v>
      </c>
      <c r="D16" s="558">
        <v>21997.196389180001</v>
      </c>
      <c r="E16" s="558">
        <v>21997.196389180001</v>
      </c>
    </row>
    <row r="17" spans="2:7" x14ac:dyDescent="0.25">
      <c r="B17" s="245">
        <v>8.1999999999999993</v>
      </c>
      <c r="C17" s="245" t="s">
        <v>567</v>
      </c>
      <c r="D17" s="558">
        <v>191.26721315999998</v>
      </c>
      <c r="E17" s="558">
        <v>191.26721315999998</v>
      </c>
    </row>
    <row r="18" spans="2:7" x14ac:dyDescent="0.25">
      <c r="B18" s="245">
        <v>9</v>
      </c>
      <c r="C18" s="243" t="s">
        <v>483</v>
      </c>
      <c r="D18" s="558">
        <v>41428.702649429993</v>
      </c>
      <c r="E18" s="558">
        <v>41428.702649429993</v>
      </c>
    </row>
    <row r="19" spans="2:7" x14ac:dyDescent="0.25">
      <c r="B19" s="245">
        <v>9.1</v>
      </c>
      <c r="C19" s="245" t="s">
        <v>569</v>
      </c>
      <c r="D19" s="558">
        <v>4743.14434196</v>
      </c>
      <c r="E19" s="558">
        <v>4743.14434196</v>
      </c>
    </row>
    <row r="20" spans="2:7" x14ac:dyDescent="0.25">
      <c r="B20" s="245">
        <v>9.1999999999999993</v>
      </c>
      <c r="C20" s="245" t="s">
        <v>570</v>
      </c>
      <c r="D20" s="558">
        <v>27774.91727989</v>
      </c>
      <c r="E20" s="558">
        <v>27774.91727989</v>
      </c>
    </row>
    <row r="21" spans="2:7" x14ac:dyDescent="0.25">
      <c r="B21" s="245">
        <v>9.3000000000000007</v>
      </c>
      <c r="C21" s="245" t="s">
        <v>555</v>
      </c>
      <c r="D21" s="558">
        <v>0</v>
      </c>
      <c r="E21" s="558">
        <v>0</v>
      </c>
    </row>
    <row r="22" spans="2:7" x14ac:dyDescent="0.25">
      <c r="B22" s="245">
        <v>9.4</v>
      </c>
      <c r="C22" s="245" t="s">
        <v>571</v>
      </c>
      <c r="D22" s="558">
        <v>4255.5858289199996</v>
      </c>
      <c r="E22" s="558">
        <v>4255.5858289199996</v>
      </c>
    </row>
    <row r="23" spans="2:7" x14ac:dyDescent="0.25">
      <c r="B23" s="245">
        <v>9.5</v>
      </c>
      <c r="C23" s="245" t="s">
        <v>572</v>
      </c>
      <c r="D23" s="558">
        <v>4655.0551986599994</v>
      </c>
      <c r="E23" s="558">
        <v>4655.0551986599994</v>
      </c>
    </row>
    <row r="24" spans="2:7" s="246" customFormat="1" x14ac:dyDescent="0.25">
      <c r="B24" s="243">
        <v>10</v>
      </c>
      <c r="C24" s="244" t="s">
        <v>573</v>
      </c>
      <c r="D24" s="532">
        <v>138173.34414902996</v>
      </c>
      <c r="E24" s="532">
        <v>138173.34414902996</v>
      </c>
      <c r="G24" s="783"/>
    </row>
  </sheetData>
  <mergeCells count="1">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00002-CAFC-4A31-A43A-45A93F2031D1}">
  <sheetPr codeName="Ark16">
    <pageSetUpPr autoPageBreaks="0" fitToPage="1"/>
  </sheetPr>
  <dimension ref="A1:V21"/>
  <sheetViews>
    <sheetView showGridLines="0" zoomScale="85" zoomScaleNormal="85" zoomScaleSheetLayoutView="100" workbookViewId="0">
      <selection activeCell="F27" sqref="F27"/>
    </sheetView>
  </sheetViews>
  <sheetFormatPr defaultColWidth="8" defaultRowHeight="15" x14ac:dyDescent="0.25"/>
  <cols>
    <col min="1" max="1" width="3.125" style="136" customWidth="1"/>
    <col min="2" max="2" width="4.75" style="136" customWidth="1"/>
    <col min="3" max="3" width="35.25" style="136" customWidth="1"/>
    <col min="4" max="4" width="15.25" style="136" customWidth="1"/>
    <col min="5" max="15" width="11.125" style="136" customWidth="1"/>
    <col min="16" max="16" width="15.625" style="136" customWidth="1"/>
    <col min="17" max="17" width="17.25" style="136" customWidth="1"/>
    <col min="18" max="18" width="10.625" style="136" customWidth="1"/>
    <col min="19" max="16384" width="8" style="136"/>
  </cols>
  <sheetData>
    <row r="1" spans="1:22" ht="15" customHeight="1" x14ac:dyDescent="0.25"/>
    <row r="2" spans="1:22" ht="20.25" x14ac:dyDescent="0.3">
      <c r="B2" s="115" t="s">
        <v>574</v>
      </c>
      <c r="C2" s="88"/>
      <c r="D2" s="88"/>
      <c r="E2" s="88"/>
      <c r="F2" s="88"/>
      <c r="G2" s="88"/>
      <c r="H2" s="88"/>
      <c r="I2" s="88"/>
      <c r="J2" s="88"/>
      <c r="K2" s="88"/>
      <c r="L2" s="88"/>
      <c r="M2" s="88"/>
      <c r="N2" s="88"/>
      <c r="O2" s="88"/>
      <c r="P2" s="88"/>
      <c r="Q2" s="88"/>
      <c r="V2" s="217"/>
    </row>
    <row r="3" spans="1:22" x14ac:dyDescent="0.25">
      <c r="C3" s="247"/>
    </row>
    <row r="4" spans="1:22" ht="15.75" x14ac:dyDescent="0.25">
      <c r="B4" s="926" t="s">
        <v>501</v>
      </c>
      <c r="C4" s="927"/>
      <c r="D4" s="921" t="s">
        <v>575</v>
      </c>
      <c r="E4" s="923" t="s">
        <v>576</v>
      </c>
      <c r="F4" s="924"/>
      <c r="G4" s="924"/>
      <c r="H4" s="924"/>
      <c r="I4" s="924"/>
      <c r="J4" s="924"/>
      <c r="K4" s="924"/>
      <c r="L4" s="924"/>
      <c r="M4" s="924"/>
      <c r="N4" s="924"/>
      <c r="O4" s="925"/>
      <c r="P4" s="923" t="s">
        <v>577</v>
      </c>
      <c r="Q4" s="925"/>
      <c r="S4" s="1"/>
    </row>
    <row r="5" spans="1:22" ht="49.5" customHeight="1" x14ac:dyDescent="0.25">
      <c r="B5" s="928"/>
      <c r="C5" s="929"/>
      <c r="D5" s="922"/>
      <c r="E5" s="930" t="s">
        <v>578</v>
      </c>
      <c r="F5" s="931"/>
      <c r="G5" s="931"/>
      <c r="H5" s="931"/>
      <c r="I5" s="931"/>
      <c r="J5" s="931"/>
      <c r="K5" s="931"/>
      <c r="L5" s="931"/>
      <c r="M5" s="932"/>
      <c r="N5" s="930" t="s">
        <v>579</v>
      </c>
      <c r="O5" s="932"/>
      <c r="P5" s="921" t="s">
        <v>580</v>
      </c>
      <c r="Q5" s="934" t="s">
        <v>581</v>
      </c>
      <c r="S5" s="4"/>
    </row>
    <row r="6" spans="1:22" s="214" customFormat="1" x14ac:dyDescent="0.25">
      <c r="A6" s="136"/>
      <c r="B6" s="928"/>
      <c r="C6" s="929"/>
      <c r="D6" s="922"/>
      <c r="E6" s="921" t="s">
        <v>582</v>
      </c>
      <c r="F6" s="937" t="s">
        <v>583</v>
      </c>
      <c r="G6" s="248"/>
      <c r="H6" s="248"/>
      <c r="I6" s="248"/>
      <c r="J6" s="937" t="s">
        <v>584</v>
      </c>
      <c r="K6" s="248"/>
      <c r="L6" s="248"/>
      <c r="M6" s="248"/>
      <c r="N6" s="921" t="s">
        <v>585</v>
      </c>
      <c r="O6" s="921" t="s">
        <v>586</v>
      </c>
      <c r="P6" s="922"/>
      <c r="Q6" s="935"/>
      <c r="S6" s="1"/>
    </row>
    <row r="7" spans="1:22" s="214" customFormat="1" ht="99.6" customHeight="1" x14ac:dyDescent="0.25">
      <c r="A7" s="136"/>
      <c r="B7" s="928"/>
      <c r="C7" s="929"/>
      <c r="D7" s="249"/>
      <c r="E7" s="933"/>
      <c r="F7" s="933"/>
      <c r="G7" s="250" t="s">
        <v>587</v>
      </c>
      <c r="H7" s="250" t="s">
        <v>588</v>
      </c>
      <c r="I7" s="250" t="s">
        <v>589</v>
      </c>
      <c r="J7" s="933"/>
      <c r="K7" s="250" t="s">
        <v>590</v>
      </c>
      <c r="L7" s="250" t="s">
        <v>591</v>
      </c>
      <c r="M7" s="250" t="s">
        <v>592</v>
      </c>
      <c r="N7" s="933"/>
      <c r="O7" s="933"/>
      <c r="P7" s="933"/>
      <c r="Q7" s="936"/>
      <c r="S7" s="1"/>
    </row>
    <row r="8" spans="1:22" s="214" customFormat="1" x14ac:dyDescent="0.25">
      <c r="A8" s="136"/>
      <c r="B8" s="784"/>
      <c r="C8" s="785" t="s">
        <v>361</v>
      </c>
      <c r="D8" s="251" t="s">
        <v>239</v>
      </c>
      <c r="E8" s="251" t="s">
        <v>240</v>
      </c>
      <c r="F8" s="251" t="s">
        <v>241</v>
      </c>
      <c r="G8" s="251" t="s">
        <v>242</v>
      </c>
      <c r="H8" s="251" t="s">
        <v>243</v>
      </c>
      <c r="I8" s="251" t="s">
        <v>386</v>
      </c>
      <c r="J8" s="251" t="s">
        <v>387</v>
      </c>
      <c r="K8" s="251" t="s">
        <v>388</v>
      </c>
      <c r="L8" s="251" t="s">
        <v>389</v>
      </c>
      <c r="M8" s="251" t="s">
        <v>390</v>
      </c>
      <c r="N8" s="251" t="s">
        <v>391</v>
      </c>
      <c r="O8" s="251" t="s">
        <v>392</v>
      </c>
      <c r="P8" s="242" t="s">
        <v>423</v>
      </c>
      <c r="Q8" s="242" t="s">
        <v>424</v>
      </c>
      <c r="S8" s="1"/>
    </row>
    <row r="9" spans="1:22" ht="30" x14ac:dyDescent="0.25">
      <c r="B9" s="252">
        <v>1</v>
      </c>
      <c r="C9" s="243" t="s">
        <v>564</v>
      </c>
      <c r="D9" s="560">
        <v>0</v>
      </c>
      <c r="E9" s="561">
        <v>0</v>
      </c>
      <c r="F9" s="561">
        <v>0</v>
      </c>
      <c r="G9" s="561">
        <v>0</v>
      </c>
      <c r="H9" s="561">
        <v>0</v>
      </c>
      <c r="I9" s="561">
        <v>0</v>
      </c>
      <c r="J9" s="561">
        <v>0</v>
      </c>
      <c r="K9" s="561">
        <v>0</v>
      </c>
      <c r="L9" s="561">
        <v>0</v>
      </c>
      <c r="M9" s="561">
        <v>0</v>
      </c>
      <c r="N9" s="561">
        <v>0</v>
      </c>
      <c r="O9" s="561">
        <v>0</v>
      </c>
      <c r="P9" s="533" t="s">
        <v>593</v>
      </c>
      <c r="Q9" s="533">
        <v>0</v>
      </c>
    </row>
    <row r="10" spans="1:22" ht="30" x14ac:dyDescent="0.25">
      <c r="B10" s="252">
        <v>2</v>
      </c>
      <c r="C10" s="243" t="s">
        <v>481</v>
      </c>
      <c r="D10" s="560">
        <v>0</v>
      </c>
      <c r="E10" s="561">
        <v>0</v>
      </c>
      <c r="F10" s="561">
        <v>0</v>
      </c>
      <c r="G10" s="561">
        <v>0</v>
      </c>
      <c r="H10" s="561">
        <v>0</v>
      </c>
      <c r="I10" s="561">
        <v>0</v>
      </c>
      <c r="J10" s="561">
        <v>0</v>
      </c>
      <c r="K10" s="561">
        <v>0</v>
      </c>
      <c r="L10" s="561">
        <v>0</v>
      </c>
      <c r="M10" s="561">
        <v>0</v>
      </c>
      <c r="N10" s="561">
        <v>0</v>
      </c>
      <c r="O10" s="561">
        <v>0</v>
      </c>
      <c r="P10" s="533" t="s">
        <v>593</v>
      </c>
      <c r="Q10" s="533">
        <v>0</v>
      </c>
    </row>
    <row r="11" spans="1:22" ht="105" customHeight="1" x14ac:dyDescent="0.25">
      <c r="B11" s="252">
        <v>3</v>
      </c>
      <c r="C11" s="243" t="s">
        <v>482</v>
      </c>
      <c r="D11" s="532">
        <v>257163.69656577002</v>
      </c>
      <c r="E11" s="561">
        <v>1.9925854431243468E-2</v>
      </c>
      <c r="F11" s="561">
        <v>0.62265280554581737</v>
      </c>
      <c r="G11" s="561">
        <v>0.58281087905651774</v>
      </c>
      <c r="H11" s="561">
        <v>0</v>
      </c>
      <c r="I11" s="561">
        <v>3.9841926489299767E-2</v>
      </c>
      <c r="J11" s="561">
        <v>0</v>
      </c>
      <c r="K11" s="561">
        <v>0</v>
      </c>
      <c r="L11" s="561">
        <v>0</v>
      </c>
      <c r="M11" s="561">
        <v>0</v>
      </c>
      <c r="N11" s="561">
        <v>7.8580017513598735E-3</v>
      </c>
      <c r="O11" s="561">
        <v>0</v>
      </c>
      <c r="P11" s="532">
        <v>98353.702901444703</v>
      </c>
      <c r="Q11" s="532">
        <v>96744.641499600009</v>
      </c>
    </row>
    <row r="12" spans="1:22" x14ac:dyDescent="0.25">
      <c r="B12" s="253">
        <v>3.1</v>
      </c>
      <c r="C12" s="245" t="s">
        <v>594</v>
      </c>
      <c r="D12" s="558">
        <v>57077.760387020004</v>
      </c>
      <c r="E12" s="561">
        <v>5.4738645429236343E-2</v>
      </c>
      <c r="F12" s="561">
        <v>0.5552702818934957</v>
      </c>
      <c r="G12" s="561">
        <v>0.43153227212032108</v>
      </c>
      <c r="H12" s="561">
        <v>0</v>
      </c>
      <c r="I12" s="561">
        <v>0.12373800977317462</v>
      </c>
      <c r="J12" s="561">
        <v>0</v>
      </c>
      <c r="K12" s="561">
        <v>0</v>
      </c>
      <c r="L12" s="561">
        <v>0</v>
      </c>
      <c r="M12" s="561">
        <v>0</v>
      </c>
      <c r="N12" s="561">
        <v>1.85799031864461E-2</v>
      </c>
      <c r="O12" s="561">
        <v>0</v>
      </c>
      <c r="P12" s="532">
        <v>23006.71393767972</v>
      </c>
      <c r="Q12" s="532">
        <v>21997.196389180001</v>
      </c>
    </row>
    <row r="13" spans="1:22" x14ac:dyDescent="0.25">
      <c r="B13" s="253">
        <v>3.2</v>
      </c>
      <c r="C13" s="245" t="s">
        <v>595</v>
      </c>
      <c r="D13" s="558">
        <v>360.76235458999997</v>
      </c>
      <c r="E13" s="561">
        <v>8.7182666095371557E-3</v>
      </c>
      <c r="F13" s="561">
        <v>0.35299828346760098</v>
      </c>
      <c r="G13" s="561">
        <v>0.35299828346760098</v>
      </c>
      <c r="H13" s="561">
        <v>0</v>
      </c>
      <c r="I13" s="561">
        <v>0</v>
      </c>
      <c r="J13" s="561">
        <v>0</v>
      </c>
      <c r="K13" s="561">
        <v>0</v>
      </c>
      <c r="L13" s="561">
        <v>0</v>
      </c>
      <c r="M13" s="561">
        <v>0</v>
      </c>
      <c r="N13" s="561">
        <v>1.9403354898144449E-5</v>
      </c>
      <c r="O13" s="561">
        <v>0</v>
      </c>
      <c r="P13" s="532">
        <v>191.26721315999998</v>
      </c>
      <c r="Q13" s="532">
        <v>191.26721315999998</v>
      </c>
    </row>
    <row r="14" spans="1:22" x14ac:dyDescent="0.25">
      <c r="B14" s="253">
        <v>3.3</v>
      </c>
      <c r="C14" s="245" t="s">
        <v>596</v>
      </c>
      <c r="D14" s="558">
        <v>199725.17382416001</v>
      </c>
      <c r="E14" s="561">
        <v>9.9972468889571019E-3</v>
      </c>
      <c r="F14" s="561">
        <v>0.64239655974618914</v>
      </c>
      <c r="G14" s="561">
        <v>0.62645861581683482</v>
      </c>
      <c r="H14" s="561">
        <v>0</v>
      </c>
      <c r="I14" s="561">
        <v>1.5937943929354284E-2</v>
      </c>
      <c r="J14" s="561">
        <v>0</v>
      </c>
      <c r="K14" s="561">
        <v>0</v>
      </c>
      <c r="L14" s="561">
        <v>0</v>
      </c>
      <c r="M14" s="561">
        <v>0</v>
      </c>
      <c r="N14" s="561">
        <v>4.8080394550335734E-3</v>
      </c>
      <c r="O14" s="561">
        <v>0</v>
      </c>
      <c r="P14" s="532">
        <v>75155.721750604978</v>
      </c>
      <c r="Q14" s="532">
        <v>74556.177897260015</v>
      </c>
    </row>
    <row r="15" spans="1:22" x14ac:dyDescent="0.25">
      <c r="B15" s="252">
        <v>4</v>
      </c>
      <c r="C15" s="243" t="s">
        <v>483</v>
      </c>
      <c r="D15" s="558">
        <v>377667.46363026003</v>
      </c>
      <c r="E15" s="561">
        <v>4.5589668764149417E-3</v>
      </c>
      <c r="F15" s="561">
        <v>0.36393689847948357</v>
      </c>
      <c r="G15" s="561">
        <v>0.34559804022016949</v>
      </c>
      <c r="H15" s="561">
        <v>0</v>
      </c>
      <c r="I15" s="561">
        <v>1.8338858259314098E-2</v>
      </c>
      <c r="J15" s="561">
        <v>0</v>
      </c>
      <c r="K15" s="561">
        <v>0</v>
      </c>
      <c r="L15" s="561">
        <v>0</v>
      </c>
      <c r="M15" s="561">
        <v>0</v>
      </c>
      <c r="N15" s="561">
        <v>1.4633918075110503E-3</v>
      </c>
      <c r="O15" s="561">
        <v>0</v>
      </c>
      <c r="P15" s="532">
        <v>41679.561662978267</v>
      </c>
      <c r="Q15" s="532">
        <v>41428.702649429993</v>
      </c>
    </row>
    <row r="16" spans="1:22" x14ac:dyDescent="0.25">
      <c r="B16" s="253">
        <v>4.0999999999999996</v>
      </c>
      <c r="C16" s="245" t="s">
        <v>597</v>
      </c>
      <c r="D16" s="558">
        <v>191540.82470957001</v>
      </c>
      <c r="E16" s="561">
        <v>3.619771957499349E-4</v>
      </c>
      <c r="F16" s="561">
        <v>0.16326754346801936</v>
      </c>
      <c r="G16" s="561">
        <v>0.16320147023507184</v>
      </c>
      <c r="H16" s="561">
        <v>0</v>
      </c>
      <c r="I16" s="561">
        <v>6.6073232947543419E-5</v>
      </c>
      <c r="J16" s="561">
        <v>0</v>
      </c>
      <c r="K16" s="561">
        <v>0</v>
      </c>
      <c r="L16" s="561">
        <v>0</v>
      </c>
      <c r="M16" s="561">
        <v>0</v>
      </c>
      <c r="N16" s="561">
        <v>0</v>
      </c>
      <c r="O16" s="561">
        <v>0</v>
      </c>
      <c r="P16" s="532">
        <v>4759.7400709819103</v>
      </c>
      <c r="Q16" s="532">
        <v>4743.14434196</v>
      </c>
    </row>
    <row r="17" spans="2:17" x14ac:dyDescent="0.25">
      <c r="B17" s="253">
        <v>4.2</v>
      </c>
      <c r="C17" s="245" t="s">
        <v>598</v>
      </c>
      <c r="D17" s="558">
        <v>158076.79764742003</v>
      </c>
      <c r="E17" s="561">
        <v>5.5018939891473368E-4</v>
      </c>
      <c r="F17" s="561">
        <v>0.6285661566216052</v>
      </c>
      <c r="G17" s="561">
        <v>0.62793143940261276</v>
      </c>
      <c r="H17" s="561">
        <v>0</v>
      </c>
      <c r="I17" s="561">
        <v>6.3471721899243294E-4</v>
      </c>
      <c r="J17" s="561">
        <v>0</v>
      </c>
      <c r="K17" s="561">
        <v>0</v>
      </c>
      <c r="L17" s="561">
        <v>0</v>
      </c>
      <c r="M17" s="561">
        <v>0</v>
      </c>
      <c r="N17" s="561">
        <v>0</v>
      </c>
      <c r="O17" s="561">
        <v>0</v>
      </c>
      <c r="P17" s="532">
        <v>27774.91727989</v>
      </c>
      <c r="Q17" s="532">
        <v>27774.91727989</v>
      </c>
    </row>
    <row r="18" spans="2:17" x14ac:dyDescent="0.25">
      <c r="B18" s="253">
        <v>4.3</v>
      </c>
      <c r="C18" s="245" t="s">
        <v>599</v>
      </c>
      <c r="D18" s="558">
        <v>0</v>
      </c>
      <c r="E18" s="561">
        <v>0</v>
      </c>
      <c r="F18" s="561">
        <v>0</v>
      </c>
      <c r="G18" s="561">
        <v>0</v>
      </c>
      <c r="H18" s="561">
        <v>0</v>
      </c>
      <c r="I18" s="561">
        <v>0</v>
      </c>
      <c r="J18" s="561">
        <v>0</v>
      </c>
      <c r="K18" s="561">
        <v>0</v>
      </c>
      <c r="L18" s="561">
        <v>0</v>
      </c>
      <c r="M18" s="561">
        <v>0</v>
      </c>
      <c r="N18" s="561">
        <v>0</v>
      </c>
      <c r="O18" s="561">
        <v>0</v>
      </c>
      <c r="P18" s="532">
        <v>0</v>
      </c>
      <c r="Q18" s="532">
        <v>0</v>
      </c>
    </row>
    <row r="19" spans="2:17" x14ac:dyDescent="0.25">
      <c r="B19" s="253">
        <v>4.4000000000000004</v>
      </c>
      <c r="C19" s="245" t="s">
        <v>600</v>
      </c>
      <c r="D19" s="558">
        <v>11418.561706459999</v>
      </c>
      <c r="E19" s="561">
        <v>5.2716617685697728E-2</v>
      </c>
      <c r="F19" s="561">
        <v>0.20374813306423584</v>
      </c>
      <c r="G19" s="561">
        <v>0</v>
      </c>
      <c r="H19" s="561">
        <v>0</v>
      </c>
      <c r="I19" s="561">
        <v>0.20374813306423584</v>
      </c>
      <c r="J19" s="561">
        <v>0</v>
      </c>
      <c r="K19" s="561">
        <v>0</v>
      </c>
      <c r="L19" s="561">
        <v>0</v>
      </c>
      <c r="M19" s="561">
        <v>0</v>
      </c>
      <c r="N19" s="561">
        <v>4.662396455490618E-2</v>
      </c>
      <c r="O19" s="561">
        <v>0</v>
      </c>
      <c r="P19" s="532">
        <v>4488.3818428379382</v>
      </c>
      <c r="Q19" s="532">
        <v>4255.5858289199996</v>
      </c>
    </row>
    <row r="20" spans="2:17" x14ac:dyDescent="0.25">
      <c r="B20" s="253">
        <v>4.5</v>
      </c>
      <c r="C20" s="245" t="s">
        <v>601</v>
      </c>
      <c r="D20" s="558">
        <v>16631.279566810001</v>
      </c>
      <c r="E20" s="561">
        <v>5.793420237086485E-2</v>
      </c>
      <c r="F20" s="561">
        <v>0.26976214606682491</v>
      </c>
      <c r="G20" s="561">
        <v>0</v>
      </c>
      <c r="H20" s="561">
        <v>0</v>
      </c>
      <c r="I20" s="561">
        <v>0.26976214606682491</v>
      </c>
      <c r="J20" s="561">
        <v>0</v>
      </c>
      <c r="K20" s="561">
        <v>0</v>
      </c>
      <c r="L20" s="561">
        <v>0</v>
      </c>
      <c r="M20" s="561">
        <v>0</v>
      </c>
      <c r="N20" s="561">
        <v>1.2204025486111821E-3</v>
      </c>
      <c r="O20" s="561">
        <v>0</v>
      </c>
      <c r="P20" s="532">
        <v>4656.5224692684178</v>
      </c>
      <c r="Q20" s="532">
        <v>4655.0551986599994</v>
      </c>
    </row>
    <row r="21" spans="2:17" x14ac:dyDescent="0.25">
      <c r="B21" s="252">
        <v>5</v>
      </c>
      <c r="C21" s="243" t="s">
        <v>345</v>
      </c>
      <c r="D21" s="558">
        <v>476754.36254861997</v>
      </c>
      <c r="E21" s="561">
        <v>1.4359553635047942E-2</v>
      </c>
      <c r="F21" s="561">
        <v>0.6241596215935693</v>
      </c>
      <c r="G21" s="561">
        <v>0.58814131001027725</v>
      </c>
      <c r="H21" s="561">
        <v>0</v>
      </c>
      <c r="I21" s="561">
        <v>3.6018311583292099E-2</v>
      </c>
      <c r="J21" s="561">
        <v>0</v>
      </c>
      <c r="K21" s="561">
        <v>0</v>
      </c>
      <c r="L21" s="561">
        <v>0</v>
      </c>
      <c r="M21" s="561">
        <v>0</v>
      </c>
      <c r="N21" s="561">
        <v>5.3978913511411337E-3</v>
      </c>
      <c r="O21" s="561">
        <v>0</v>
      </c>
      <c r="P21" s="532">
        <v>140033.26456442295</v>
      </c>
      <c r="Q21" s="532">
        <v>138173.34414902996</v>
      </c>
    </row>
  </sheetData>
  <mergeCells count="13">
    <mergeCell ref="D4:D6"/>
    <mergeCell ref="E4:O4"/>
    <mergeCell ref="B4:C7"/>
    <mergeCell ref="P4:Q4"/>
    <mergeCell ref="E5:M5"/>
    <mergeCell ref="N5:O5"/>
    <mergeCell ref="P5:P7"/>
    <mergeCell ref="Q5:Q7"/>
    <mergeCell ref="E6:E7"/>
    <mergeCell ref="F6:F7"/>
    <mergeCell ref="J6:J7"/>
    <mergeCell ref="N6:N7"/>
    <mergeCell ref="O6:O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B608-D8F9-4BEB-8059-A841F36603B7}">
  <sheetPr codeName="Ark17"/>
  <dimension ref="B1:L25"/>
  <sheetViews>
    <sheetView showGridLines="0" zoomScaleNormal="100" zoomScaleSheetLayoutView="100" workbookViewId="0">
      <selection activeCell="F25" sqref="F25"/>
    </sheetView>
  </sheetViews>
  <sheetFormatPr defaultColWidth="8" defaultRowHeight="15" x14ac:dyDescent="0.25"/>
  <cols>
    <col min="1" max="2" width="3.125" style="136" customWidth="1"/>
    <col min="3" max="3" width="68.125" style="136" customWidth="1"/>
    <col min="4" max="4" width="39.5" style="136" customWidth="1"/>
    <col min="5" max="5" width="10.625" style="136" customWidth="1"/>
    <col min="6" max="6" width="14.25" style="136" customWidth="1"/>
    <col min="7" max="16384" width="8" style="136"/>
  </cols>
  <sheetData>
    <row r="1" spans="2:12" ht="15" customHeight="1" x14ac:dyDescent="0.25"/>
    <row r="2" spans="2:12" ht="20.25" x14ac:dyDescent="0.3">
      <c r="B2" s="115" t="s">
        <v>602</v>
      </c>
      <c r="C2" s="229"/>
      <c r="D2" s="229"/>
      <c r="E2" s="254"/>
      <c r="F2" s="254"/>
      <c r="G2" s="238"/>
      <c r="H2" s="238"/>
      <c r="I2" s="238"/>
      <c r="J2" s="238"/>
      <c r="K2" s="238"/>
      <c r="L2" s="238"/>
    </row>
    <row r="4" spans="2:12" x14ac:dyDescent="0.25">
      <c r="B4" s="255"/>
      <c r="C4" s="255"/>
      <c r="D4" s="256" t="s">
        <v>603</v>
      </c>
      <c r="F4" s="1"/>
    </row>
    <row r="5" spans="2:12" x14ac:dyDescent="0.25">
      <c r="C5" s="255" t="s">
        <v>361</v>
      </c>
      <c r="D5" s="257" t="s">
        <v>239</v>
      </c>
      <c r="F5" s="4"/>
    </row>
    <row r="6" spans="2:12" x14ac:dyDescent="0.25">
      <c r="B6" s="256">
        <v>1</v>
      </c>
      <c r="C6" s="258" t="s">
        <v>604</v>
      </c>
      <c r="D6" s="558">
        <v>135217.59362714755</v>
      </c>
      <c r="F6" s="1"/>
    </row>
    <row r="7" spans="2:12" x14ac:dyDescent="0.25">
      <c r="B7" s="257">
        <v>2</v>
      </c>
      <c r="C7" s="259" t="s">
        <v>605</v>
      </c>
      <c r="D7" s="558">
        <v>2117.6705311461487</v>
      </c>
      <c r="F7" s="1"/>
    </row>
    <row r="8" spans="2:12" x14ac:dyDescent="0.25">
      <c r="B8" s="257">
        <v>3</v>
      </c>
      <c r="C8" s="259" t="s">
        <v>606</v>
      </c>
      <c r="D8" s="558">
        <v>889.32958944363145</v>
      </c>
      <c r="F8" s="1"/>
    </row>
    <row r="9" spans="2:12" x14ac:dyDescent="0.25">
      <c r="B9" s="257">
        <v>4</v>
      </c>
      <c r="C9" s="259" t="s">
        <v>607</v>
      </c>
      <c r="D9" s="558">
        <v>0</v>
      </c>
    </row>
    <row r="10" spans="2:12" x14ac:dyDescent="0.25">
      <c r="B10" s="257">
        <v>5</v>
      </c>
      <c r="C10" s="259" t="s">
        <v>608</v>
      </c>
      <c r="D10" s="558">
        <v>0</v>
      </c>
    </row>
    <row r="11" spans="2:12" x14ac:dyDescent="0.25">
      <c r="B11" s="257">
        <v>6</v>
      </c>
      <c r="C11" s="259" t="s">
        <v>609</v>
      </c>
      <c r="D11" s="558">
        <v>0</v>
      </c>
    </row>
    <row r="12" spans="2:12" x14ac:dyDescent="0.25">
      <c r="B12" s="257">
        <v>7</v>
      </c>
      <c r="C12" s="259" t="s">
        <v>610</v>
      </c>
      <c r="D12" s="558">
        <v>-51.249598704126022</v>
      </c>
    </row>
    <row r="13" spans="2:12" x14ac:dyDescent="0.25">
      <c r="B13" s="257">
        <v>8</v>
      </c>
      <c r="C13" s="259" t="s">
        <v>611</v>
      </c>
      <c r="D13" s="558">
        <v>0</v>
      </c>
    </row>
    <row r="14" spans="2:12" x14ac:dyDescent="0.25">
      <c r="B14" s="256">
        <v>9</v>
      </c>
      <c r="C14" s="258" t="s">
        <v>612</v>
      </c>
      <c r="D14" s="558">
        <v>138173.34414903421</v>
      </c>
    </row>
    <row r="15" spans="2:12" x14ac:dyDescent="0.25">
      <c r="B15" s="260"/>
      <c r="C15" s="260"/>
    </row>
    <row r="25" spans="6:6" x14ac:dyDescent="0.25">
      <c r="F25" s="786"/>
    </row>
  </sheetData>
  <pageMargins left="0.7" right="0.7" top="0.75" bottom="0.75" header="0.3" footer="0.3"/>
  <pageSetup scale="6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8582-8E94-4380-AF12-B60A93E9111A}">
  <sheetPr codeName="Ark18">
    <pageSetUpPr fitToPage="1"/>
  </sheetPr>
  <dimension ref="A1:M38"/>
  <sheetViews>
    <sheetView showGridLines="0" zoomScale="80" zoomScaleNormal="80" zoomScalePageLayoutView="80" workbookViewId="0">
      <selection activeCell="G33" sqref="G33"/>
    </sheetView>
  </sheetViews>
  <sheetFormatPr defaultColWidth="8" defaultRowHeight="15" x14ac:dyDescent="0.25"/>
  <cols>
    <col min="1" max="1" width="3.125" style="136" customWidth="1"/>
    <col min="2" max="2" width="8" style="214" customWidth="1"/>
    <col min="3" max="3" width="56.375" style="136" customWidth="1"/>
    <col min="4" max="11" width="20.125" style="136" customWidth="1"/>
    <col min="12" max="12" width="10.625" style="136" customWidth="1"/>
    <col min="13" max="16384" width="8" style="136"/>
  </cols>
  <sheetData>
    <row r="1" spans="1:13" ht="15" customHeight="1" x14ac:dyDescent="0.25"/>
    <row r="2" spans="1:13" ht="20.25" x14ac:dyDescent="0.25">
      <c r="B2" s="274" t="s">
        <v>613</v>
      </c>
      <c r="C2" s="261"/>
      <c r="D2" s="88"/>
      <c r="E2" s="88"/>
      <c r="F2" s="88"/>
      <c r="G2" s="88"/>
      <c r="H2" s="88"/>
      <c r="I2" s="88"/>
      <c r="J2" s="88"/>
      <c r="K2" s="88"/>
    </row>
    <row r="3" spans="1:13" x14ac:dyDescent="0.25">
      <c r="A3" s="144"/>
      <c r="B3" s="240"/>
      <c r="C3" s="239"/>
      <c r="D3" s="262"/>
      <c r="E3" s="262"/>
      <c r="F3" s="262"/>
      <c r="G3" s="262"/>
      <c r="H3" s="262"/>
      <c r="I3" s="262"/>
      <c r="J3" s="262"/>
      <c r="K3" s="262"/>
      <c r="L3" s="144"/>
    </row>
    <row r="4" spans="1:13" x14ac:dyDescent="0.25">
      <c r="B4" s="263"/>
      <c r="C4" s="264" t="s">
        <v>361</v>
      </c>
      <c r="D4" s="265" t="s">
        <v>239</v>
      </c>
      <c r="E4" s="265" t="s">
        <v>240</v>
      </c>
      <c r="F4" s="265" t="s">
        <v>241</v>
      </c>
      <c r="G4" s="265" t="s">
        <v>242</v>
      </c>
      <c r="H4" s="265" t="s">
        <v>243</v>
      </c>
      <c r="I4" s="265" t="s">
        <v>386</v>
      </c>
      <c r="J4" s="265" t="s">
        <v>387</v>
      </c>
      <c r="K4" s="265" t="s">
        <v>388</v>
      </c>
      <c r="L4" s="266"/>
      <c r="M4" s="1"/>
    </row>
    <row r="5" spans="1:13" ht="66" customHeight="1" x14ac:dyDescent="0.25">
      <c r="B5" s="263"/>
      <c r="C5" s="264"/>
      <c r="D5" s="265" t="s">
        <v>614</v>
      </c>
      <c r="E5" s="265" t="s">
        <v>615</v>
      </c>
      <c r="F5" s="265" t="s">
        <v>616</v>
      </c>
      <c r="G5" s="265" t="s">
        <v>617</v>
      </c>
      <c r="H5" s="265" t="s">
        <v>618</v>
      </c>
      <c r="I5" s="265" t="s">
        <v>619</v>
      </c>
      <c r="J5" s="265" t="s">
        <v>620</v>
      </c>
      <c r="K5" s="265" t="s">
        <v>474</v>
      </c>
      <c r="L5" s="266"/>
      <c r="M5" s="4"/>
    </row>
    <row r="6" spans="1:13" ht="32.25" customHeight="1" x14ac:dyDescent="0.25">
      <c r="A6" s="144"/>
      <c r="B6" s="265" t="s">
        <v>621</v>
      </c>
      <c r="C6" s="267" t="s">
        <v>622</v>
      </c>
      <c r="D6" s="527"/>
      <c r="E6" s="268"/>
      <c r="F6" s="269"/>
      <c r="G6" s="528" t="s">
        <v>623</v>
      </c>
      <c r="H6" s="268"/>
      <c r="I6" s="268"/>
      <c r="J6" s="268"/>
      <c r="K6" s="268"/>
      <c r="L6" s="266"/>
      <c r="M6" s="1"/>
    </row>
    <row r="7" spans="1:13" ht="25.5" customHeight="1" x14ac:dyDescent="0.25">
      <c r="A7" s="144"/>
      <c r="B7" s="265" t="s">
        <v>624</v>
      </c>
      <c r="C7" s="267" t="s">
        <v>625</v>
      </c>
      <c r="D7" s="268"/>
      <c r="E7" s="268"/>
      <c r="F7" s="529"/>
      <c r="G7" s="265" t="s">
        <v>623</v>
      </c>
      <c r="H7" s="268"/>
      <c r="I7" s="268"/>
      <c r="J7" s="268"/>
      <c r="K7" s="268"/>
      <c r="L7" s="266"/>
      <c r="M7" s="1"/>
    </row>
    <row r="8" spans="1:13" ht="33" customHeight="1" x14ac:dyDescent="0.25">
      <c r="A8" s="144"/>
      <c r="B8" s="265">
        <v>1</v>
      </c>
      <c r="C8" s="267" t="s">
        <v>626</v>
      </c>
      <c r="D8" s="568">
        <v>2872.5275109999998</v>
      </c>
      <c r="E8" s="568">
        <v>10039.213691999999</v>
      </c>
      <c r="F8" s="269"/>
      <c r="G8" s="265" t="s">
        <v>623</v>
      </c>
      <c r="H8" s="568">
        <v>35459.675249</v>
      </c>
      <c r="I8" s="568">
        <v>17322.077869000001</v>
      </c>
      <c r="J8" s="568">
        <v>17322.077869000001</v>
      </c>
      <c r="K8" s="568">
        <v>5434.4934890000004</v>
      </c>
      <c r="L8" s="266"/>
      <c r="M8" s="1"/>
    </row>
    <row r="9" spans="1:13" ht="24.75" customHeight="1" x14ac:dyDescent="0.25">
      <c r="A9" s="144"/>
      <c r="B9" s="265">
        <v>2</v>
      </c>
      <c r="C9" s="264" t="s">
        <v>627</v>
      </c>
      <c r="D9" s="269"/>
      <c r="E9" s="269"/>
      <c r="F9" s="268"/>
      <c r="G9" s="268"/>
      <c r="H9" s="268"/>
      <c r="I9" s="268"/>
      <c r="J9" s="268"/>
      <c r="K9" s="268"/>
      <c r="L9" s="266"/>
    </row>
    <row r="10" spans="1:13" ht="24" customHeight="1" x14ac:dyDescent="0.25">
      <c r="A10" s="144"/>
      <c r="B10" s="265" t="s">
        <v>628</v>
      </c>
      <c r="C10" s="270" t="s">
        <v>629</v>
      </c>
      <c r="D10" s="269"/>
      <c r="E10" s="269"/>
      <c r="F10" s="268"/>
      <c r="G10" s="269"/>
      <c r="H10" s="268"/>
      <c r="I10" s="268"/>
      <c r="J10" s="268"/>
      <c r="K10" s="268"/>
      <c r="L10" s="266"/>
    </row>
    <row r="11" spans="1:13" ht="27" customHeight="1" x14ac:dyDescent="0.25">
      <c r="A11" s="144"/>
      <c r="B11" s="265" t="s">
        <v>630</v>
      </c>
      <c r="C11" s="270" t="s">
        <v>631</v>
      </c>
      <c r="D11" s="269"/>
      <c r="E11" s="269"/>
      <c r="F11" s="268"/>
      <c r="G11" s="269"/>
      <c r="H11" s="268"/>
      <c r="I11" s="268"/>
      <c r="J11" s="268"/>
      <c r="K11" s="268"/>
      <c r="L11" s="266"/>
    </row>
    <row r="12" spans="1:13" ht="25.5" customHeight="1" x14ac:dyDescent="0.25">
      <c r="A12" s="144"/>
      <c r="B12" s="265" t="s">
        <v>632</v>
      </c>
      <c r="C12" s="270" t="s">
        <v>633</v>
      </c>
      <c r="D12" s="269"/>
      <c r="E12" s="269"/>
      <c r="F12" s="268"/>
      <c r="G12" s="269"/>
      <c r="H12" s="268"/>
      <c r="I12" s="268"/>
      <c r="J12" s="268"/>
      <c r="K12" s="268"/>
      <c r="L12" s="266"/>
    </row>
    <row r="13" spans="1:13" ht="28.5" customHeight="1" x14ac:dyDescent="0.25">
      <c r="A13" s="144"/>
      <c r="B13" s="265">
        <v>3</v>
      </c>
      <c r="C13" s="264" t="s">
        <v>634</v>
      </c>
      <c r="D13" s="269"/>
      <c r="E13" s="269"/>
      <c r="F13" s="269"/>
      <c r="G13" s="269"/>
      <c r="H13" s="268"/>
      <c r="I13" s="268"/>
      <c r="J13" s="268"/>
      <c r="K13" s="268"/>
      <c r="L13" s="266"/>
    </row>
    <row r="14" spans="1:13" ht="27.75" customHeight="1" x14ac:dyDescent="0.25">
      <c r="A14" s="144"/>
      <c r="B14" s="265">
        <v>4</v>
      </c>
      <c r="C14" s="264" t="s">
        <v>635</v>
      </c>
      <c r="D14" s="269"/>
      <c r="E14" s="269"/>
      <c r="F14" s="269"/>
      <c r="G14" s="269"/>
      <c r="H14" s="568">
        <v>36171.177021000003</v>
      </c>
      <c r="I14" s="568">
        <v>3389.4838989999998</v>
      </c>
      <c r="J14" s="568">
        <v>3389.4838989999998</v>
      </c>
      <c r="K14" s="568">
        <v>516.06991500000004</v>
      </c>
      <c r="L14" s="266"/>
    </row>
    <row r="15" spans="1:13" ht="27.75" customHeight="1" x14ac:dyDescent="0.25">
      <c r="A15" s="144"/>
      <c r="B15" s="265">
        <v>5</v>
      </c>
      <c r="C15" s="264" t="s">
        <v>636</v>
      </c>
      <c r="D15" s="269"/>
      <c r="E15" s="269"/>
      <c r="F15" s="269"/>
      <c r="G15" s="269"/>
      <c r="H15" s="268"/>
      <c r="I15" s="268"/>
      <c r="J15" s="268"/>
      <c r="K15" s="268"/>
      <c r="L15" s="266"/>
    </row>
    <row r="16" spans="1:13" x14ac:dyDescent="0.25">
      <c r="A16" s="144"/>
      <c r="B16" s="265">
        <v>6</v>
      </c>
      <c r="C16" s="271" t="s">
        <v>345</v>
      </c>
      <c r="D16" s="269"/>
      <c r="E16" s="269"/>
      <c r="F16" s="269"/>
      <c r="G16" s="269"/>
      <c r="H16" s="568">
        <f>(H8+H14)/1000000</f>
        <v>7.1630852270000003E-2</v>
      </c>
      <c r="I16" s="568">
        <f>(I8+I14)/1000000</f>
        <v>2.0711561768E-2</v>
      </c>
      <c r="J16" s="568">
        <f>(J8+J14)/1000000</f>
        <v>2.0711561768E-2</v>
      </c>
      <c r="K16" s="568">
        <f>(K8+K14)/1000000</f>
        <v>5.9505634040000008E-3</v>
      </c>
      <c r="L16" s="266"/>
    </row>
    <row r="17" spans="1:1" x14ac:dyDescent="0.25">
      <c r="A17" s="144"/>
    </row>
    <row r="18" spans="1:1" x14ac:dyDescent="0.25">
      <c r="A18" s="144"/>
    </row>
    <row r="37" spans="12:12" ht="23.25" x14ac:dyDescent="0.35">
      <c r="L37" s="272"/>
    </row>
    <row r="38" spans="12:12" x14ac:dyDescent="0.25">
      <c r="L38" s="273"/>
    </row>
  </sheetData>
  <pageMargins left="0.70866141732283472" right="0.70866141732283472" top="0.74803149606299213" bottom="0.74803149606299213" header="0.31496062992125984" footer="0.31496062992125984"/>
  <pageSetup paperSize="9" scale="4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CAB9-5F5A-4F09-95D0-7B19E4B15571}">
  <sheetPr codeName="Ark19">
    <pageSetUpPr fitToPage="1"/>
  </sheetPr>
  <dimension ref="A1:G15"/>
  <sheetViews>
    <sheetView showGridLines="0" zoomScaleNormal="100" workbookViewId="0">
      <selection activeCell="B5" sqref="B5"/>
    </sheetView>
  </sheetViews>
  <sheetFormatPr defaultColWidth="8" defaultRowHeight="15" x14ac:dyDescent="0.25"/>
  <cols>
    <col min="1" max="1" width="3.125" style="136" customWidth="1"/>
    <col min="2" max="2" width="8" style="136"/>
    <col min="3" max="3" width="69.5" style="136" customWidth="1"/>
    <col min="4" max="4" width="13.625" style="136" customWidth="1"/>
    <col min="5" max="5" width="16.375" style="136" customWidth="1"/>
    <col min="6" max="6" width="10.625" style="136" customWidth="1"/>
    <col min="7" max="16384" width="8" style="136"/>
  </cols>
  <sheetData>
    <row r="1" spans="1:7" ht="15" customHeight="1" x14ac:dyDescent="0.25"/>
    <row r="2" spans="1:7" ht="20.25" x14ac:dyDescent="0.25">
      <c r="A2" s="89"/>
      <c r="B2" s="165" t="s">
        <v>637</v>
      </c>
      <c r="C2" s="288"/>
      <c r="D2" s="288"/>
      <c r="E2" s="288"/>
    </row>
    <row r="3" spans="1:7" x14ac:dyDescent="0.25">
      <c r="B3" s="275"/>
      <c r="D3" s="275"/>
      <c r="E3" s="275"/>
    </row>
    <row r="4" spans="1:7" ht="15.75" x14ac:dyDescent="0.25">
      <c r="B4" s="266" t="s">
        <v>361</v>
      </c>
      <c r="C4" s="276" t="s">
        <v>638</v>
      </c>
      <c r="D4" s="263" t="s">
        <v>239</v>
      </c>
      <c r="E4" s="263" t="s">
        <v>240</v>
      </c>
      <c r="G4" s="1"/>
    </row>
    <row r="5" spans="1:7" x14ac:dyDescent="0.25">
      <c r="B5" s="266"/>
      <c r="C5" s="938"/>
      <c r="D5" s="939" t="s">
        <v>639</v>
      </c>
      <c r="E5" s="940" t="s">
        <v>474</v>
      </c>
      <c r="G5" s="4"/>
    </row>
    <row r="6" spans="1:7" ht="15" customHeight="1" x14ac:dyDescent="0.25">
      <c r="B6" s="266"/>
      <c r="C6" s="938"/>
      <c r="D6" s="939"/>
      <c r="E6" s="940"/>
      <c r="G6" s="1"/>
    </row>
    <row r="7" spans="1:7" ht="41.25" customHeight="1" x14ac:dyDescent="0.25">
      <c r="B7" s="264">
        <v>1</v>
      </c>
      <c r="C7" s="267" t="s">
        <v>640</v>
      </c>
      <c r="D7" s="264"/>
      <c r="E7" s="267"/>
      <c r="F7" s="92"/>
      <c r="G7" s="1"/>
    </row>
    <row r="8" spans="1:7" ht="37.5" customHeight="1" x14ac:dyDescent="0.25">
      <c r="B8" s="264">
        <v>2</v>
      </c>
      <c r="C8" s="267" t="s">
        <v>641</v>
      </c>
      <c r="D8" s="269"/>
      <c r="E8" s="267"/>
      <c r="F8" s="92"/>
      <c r="G8" s="1"/>
    </row>
    <row r="9" spans="1:7" ht="37.5" customHeight="1" x14ac:dyDescent="0.25">
      <c r="B9" s="264">
        <v>3</v>
      </c>
      <c r="C9" s="267" t="s">
        <v>642</v>
      </c>
      <c r="D9" s="737"/>
      <c r="E9" s="566"/>
      <c r="F9" s="92"/>
    </row>
    <row r="10" spans="1:7" ht="35.25" customHeight="1" x14ac:dyDescent="0.25">
      <c r="B10" s="264">
        <v>4</v>
      </c>
      <c r="C10" s="267" t="s">
        <v>643</v>
      </c>
      <c r="D10" s="563">
        <v>11754.463259</v>
      </c>
      <c r="E10" s="564">
        <v>1786.847935</v>
      </c>
      <c r="F10" s="92"/>
    </row>
    <row r="11" spans="1:7" ht="30" customHeight="1" x14ac:dyDescent="0.25">
      <c r="B11" s="277" t="s">
        <v>644</v>
      </c>
      <c r="C11" s="278" t="s">
        <v>645</v>
      </c>
      <c r="D11" s="565"/>
      <c r="E11" s="566"/>
      <c r="F11" s="92"/>
    </row>
    <row r="12" spans="1:7" ht="32.25" customHeight="1" x14ac:dyDescent="0.25">
      <c r="B12" s="264">
        <v>5</v>
      </c>
      <c r="C12" s="279" t="s">
        <v>646</v>
      </c>
      <c r="D12" s="563">
        <v>11754.463259</v>
      </c>
      <c r="E12" s="564">
        <v>1786.847935</v>
      </c>
      <c r="F12" s="92"/>
    </row>
    <row r="13" spans="1:7" x14ac:dyDescent="0.25">
      <c r="C13" s="89"/>
    </row>
    <row r="14" spans="1:7" x14ac:dyDescent="0.25">
      <c r="B14" s="266"/>
    </row>
    <row r="15" spans="1:7" x14ac:dyDescent="0.25">
      <c r="B15" s="266"/>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F69E-50F8-47BD-BF26-B62F117DDF45}">
  <sheetPr codeName="Ark2"/>
  <dimension ref="B1:H122"/>
  <sheetViews>
    <sheetView showGridLines="0" zoomScaleNormal="100" workbookViewId="0">
      <selection activeCell="D7" sqref="D7"/>
    </sheetView>
  </sheetViews>
  <sheetFormatPr defaultColWidth="8" defaultRowHeight="15" x14ac:dyDescent="0.25"/>
  <cols>
    <col min="1" max="1" width="3.125" style="89" customWidth="1"/>
    <col min="2" max="2" width="8" style="89"/>
    <col min="3" max="3" width="51.25" style="89" customWidth="1"/>
    <col min="4" max="4" width="31" style="89" customWidth="1"/>
    <col min="5" max="5" width="53" style="89" bestFit="1" customWidth="1"/>
    <col min="6" max="6" width="10.625" style="89" customWidth="1"/>
    <col min="7" max="16384" width="8" style="89"/>
  </cols>
  <sheetData>
    <row r="1" spans="2:7" ht="15" customHeight="1" x14ac:dyDescent="0.25"/>
    <row r="2" spans="2:7" ht="20.25" x14ac:dyDescent="0.3">
      <c r="B2" s="115" t="s">
        <v>47</v>
      </c>
      <c r="C2" s="88"/>
      <c r="D2" s="88"/>
      <c r="E2" s="88"/>
    </row>
    <row r="4" spans="2:7" x14ac:dyDescent="0.25">
      <c r="D4" s="90" t="s">
        <v>48</v>
      </c>
      <c r="E4" s="91" t="s">
        <v>49</v>
      </c>
      <c r="F4" s="92"/>
      <c r="G4" s="1"/>
    </row>
    <row r="5" spans="2:7" ht="30" x14ac:dyDescent="0.25">
      <c r="B5" s="829"/>
      <c r="C5" s="829"/>
      <c r="D5" s="93" t="s">
        <v>50</v>
      </c>
      <c r="E5" s="93" t="s">
        <v>51</v>
      </c>
      <c r="F5" s="92"/>
      <c r="G5" s="4"/>
    </row>
    <row r="6" spans="2:7" x14ac:dyDescent="0.25">
      <c r="B6" s="826" t="s">
        <v>52</v>
      </c>
      <c r="C6" s="827"/>
      <c r="D6" s="827"/>
      <c r="E6" s="828"/>
      <c r="F6" s="92"/>
      <c r="G6" s="1"/>
    </row>
    <row r="7" spans="2:7" x14ac:dyDescent="0.25">
      <c r="B7" s="94">
        <v>1</v>
      </c>
      <c r="C7" s="95" t="s">
        <v>53</v>
      </c>
      <c r="D7" s="473">
        <v>642.721</v>
      </c>
      <c r="E7" s="91" t="s">
        <v>54</v>
      </c>
      <c r="F7" s="92"/>
      <c r="G7" s="1"/>
    </row>
    <row r="8" spans="2:7" x14ac:dyDescent="0.25">
      <c r="B8" s="96"/>
      <c r="C8" s="97" t="s">
        <v>55</v>
      </c>
      <c r="D8" s="474">
        <v>642.721</v>
      </c>
      <c r="E8" s="98" t="s">
        <v>56</v>
      </c>
      <c r="F8" s="92"/>
      <c r="G8" s="1"/>
    </row>
    <row r="9" spans="2:7" x14ac:dyDescent="0.25">
      <c r="B9" s="96"/>
      <c r="C9" s="97" t="s">
        <v>57</v>
      </c>
      <c r="D9" s="474"/>
      <c r="E9" s="98" t="s">
        <v>56</v>
      </c>
      <c r="F9" s="92"/>
    </row>
    <row r="10" spans="2:7" x14ac:dyDescent="0.25">
      <c r="B10" s="96"/>
      <c r="C10" s="97" t="s">
        <v>58</v>
      </c>
      <c r="D10" s="474"/>
      <c r="E10" s="98" t="s">
        <v>56</v>
      </c>
      <c r="F10" s="92"/>
    </row>
    <row r="11" spans="2:7" x14ac:dyDescent="0.25">
      <c r="B11" s="96">
        <v>2</v>
      </c>
      <c r="C11" s="97" t="s">
        <v>59</v>
      </c>
      <c r="D11" s="443">
        <v>36537.135065210001</v>
      </c>
      <c r="E11" s="98" t="s">
        <v>60</v>
      </c>
      <c r="F11" s="99"/>
    </row>
    <row r="12" spans="2:7" ht="30" x14ac:dyDescent="0.25">
      <c r="B12" s="96">
        <v>3</v>
      </c>
      <c r="C12" s="97" t="s">
        <v>61</v>
      </c>
      <c r="D12" s="443">
        <v>168.63000000000008</v>
      </c>
      <c r="E12" s="98" t="s">
        <v>62</v>
      </c>
    </row>
    <row r="13" spans="2:7" x14ac:dyDescent="0.25">
      <c r="B13" s="96" t="s">
        <v>63</v>
      </c>
      <c r="C13" s="97" t="s">
        <v>64</v>
      </c>
      <c r="D13" s="443"/>
      <c r="E13" s="98" t="s">
        <v>65</v>
      </c>
    </row>
    <row r="14" spans="2:7" ht="45" x14ac:dyDescent="0.25">
      <c r="B14" s="96">
        <v>4</v>
      </c>
      <c r="C14" s="97" t="s">
        <v>66</v>
      </c>
      <c r="D14" s="443"/>
      <c r="E14" s="98" t="s">
        <v>67</v>
      </c>
    </row>
    <row r="15" spans="2:7" x14ac:dyDescent="0.25">
      <c r="B15" s="96">
        <v>5</v>
      </c>
      <c r="C15" s="97" t="s">
        <v>68</v>
      </c>
      <c r="D15" s="443"/>
      <c r="E15" s="98" t="s">
        <v>69</v>
      </c>
    </row>
    <row r="16" spans="2:7" ht="30" x14ac:dyDescent="0.25">
      <c r="B16" s="96" t="s">
        <v>70</v>
      </c>
      <c r="C16" s="97" t="s">
        <v>71</v>
      </c>
      <c r="D16" s="443">
        <v>2409.4109347899998</v>
      </c>
      <c r="E16" s="98" t="s">
        <v>72</v>
      </c>
    </row>
    <row r="17" spans="2:5" ht="30" x14ac:dyDescent="0.25">
      <c r="B17" s="93">
        <v>6</v>
      </c>
      <c r="C17" s="100" t="s">
        <v>73</v>
      </c>
      <c r="D17" s="443">
        <v>39757.896999999997</v>
      </c>
      <c r="E17" s="98"/>
    </row>
    <row r="18" spans="2:5" x14ac:dyDescent="0.25">
      <c r="B18" s="826" t="s">
        <v>74</v>
      </c>
      <c r="C18" s="827"/>
      <c r="D18" s="827"/>
      <c r="E18" s="828"/>
    </row>
    <row r="19" spans="2:5" x14ac:dyDescent="0.25">
      <c r="B19" s="96">
        <v>7</v>
      </c>
      <c r="C19" s="97" t="s">
        <v>75</v>
      </c>
      <c r="D19" s="443">
        <v>-260.70576499999999</v>
      </c>
      <c r="E19" s="98" t="s">
        <v>76</v>
      </c>
    </row>
    <row r="20" spans="2:5" ht="30" x14ac:dyDescent="0.25">
      <c r="B20" s="96">
        <v>8</v>
      </c>
      <c r="C20" s="97" t="s">
        <v>77</v>
      </c>
      <c r="D20" s="443">
        <v>-3302.9242985199999</v>
      </c>
      <c r="E20" s="101" t="s">
        <v>78</v>
      </c>
    </row>
    <row r="21" spans="2:5" x14ac:dyDescent="0.25">
      <c r="B21" s="96">
        <v>9</v>
      </c>
      <c r="C21" s="97" t="s">
        <v>79</v>
      </c>
      <c r="D21" s="474"/>
      <c r="E21" s="102"/>
    </row>
    <row r="22" spans="2:5" ht="60" x14ac:dyDescent="0.25">
      <c r="B22" s="96">
        <v>10</v>
      </c>
      <c r="C22" s="97" t="s">
        <v>80</v>
      </c>
      <c r="D22" s="443"/>
      <c r="E22" s="98" t="s">
        <v>81</v>
      </c>
    </row>
    <row r="23" spans="2:5" ht="45" x14ac:dyDescent="0.25">
      <c r="B23" s="96">
        <v>11</v>
      </c>
      <c r="C23" s="97" t="s">
        <v>82</v>
      </c>
      <c r="D23" s="443"/>
      <c r="E23" s="98" t="s">
        <v>83</v>
      </c>
    </row>
    <row r="24" spans="2:5" ht="30" x14ac:dyDescent="0.25">
      <c r="B24" s="96">
        <v>12</v>
      </c>
      <c r="C24" s="97" t="s">
        <v>84</v>
      </c>
      <c r="D24" s="443"/>
      <c r="E24" s="98" t="s">
        <v>85</v>
      </c>
    </row>
    <row r="25" spans="2:5" ht="30" x14ac:dyDescent="0.25">
      <c r="B25" s="96">
        <v>13</v>
      </c>
      <c r="C25" s="97" t="s">
        <v>86</v>
      </c>
      <c r="D25" s="443"/>
      <c r="E25" s="98" t="s">
        <v>87</v>
      </c>
    </row>
    <row r="26" spans="2:5" ht="30" x14ac:dyDescent="0.25">
      <c r="B26" s="96">
        <v>14</v>
      </c>
      <c r="C26" s="97" t="s">
        <v>88</v>
      </c>
      <c r="D26" s="443"/>
      <c r="E26" s="98" t="s">
        <v>89</v>
      </c>
    </row>
    <row r="27" spans="2:5" x14ac:dyDescent="0.25">
      <c r="B27" s="96">
        <v>15</v>
      </c>
      <c r="C27" s="97" t="s">
        <v>90</v>
      </c>
      <c r="D27" s="443"/>
      <c r="E27" s="98" t="s">
        <v>91</v>
      </c>
    </row>
    <row r="28" spans="2:5" ht="30" x14ac:dyDescent="0.25">
      <c r="B28" s="96">
        <v>16</v>
      </c>
      <c r="C28" s="97" t="s">
        <v>92</v>
      </c>
      <c r="D28" s="443">
        <v>-65.303056400000003</v>
      </c>
      <c r="E28" s="102" t="s">
        <v>93</v>
      </c>
    </row>
    <row r="29" spans="2:5" ht="75" x14ac:dyDescent="0.25">
      <c r="B29" s="96">
        <v>17</v>
      </c>
      <c r="C29" s="97" t="s">
        <v>94</v>
      </c>
      <c r="D29" s="443"/>
      <c r="E29" s="98" t="s">
        <v>95</v>
      </c>
    </row>
    <row r="30" spans="2:5" ht="75" x14ac:dyDescent="0.25">
      <c r="B30" s="96">
        <v>18</v>
      </c>
      <c r="C30" s="97" t="s">
        <v>96</v>
      </c>
      <c r="D30" s="443"/>
      <c r="E30" s="98" t="s">
        <v>97</v>
      </c>
    </row>
    <row r="31" spans="2:5" ht="75" x14ac:dyDescent="0.25">
      <c r="B31" s="96">
        <v>19</v>
      </c>
      <c r="C31" s="97" t="s">
        <v>98</v>
      </c>
      <c r="D31" s="443"/>
      <c r="E31" s="98" t="s">
        <v>99</v>
      </c>
    </row>
    <row r="32" spans="2:5" x14ac:dyDescent="0.25">
      <c r="B32" s="96">
        <v>20</v>
      </c>
      <c r="C32" s="97" t="s">
        <v>79</v>
      </c>
      <c r="D32" s="475"/>
      <c r="E32" s="102"/>
    </row>
    <row r="33" spans="2:5" ht="45" x14ac:dyDescent="0.25">
      <c r="B33" s="96" t="s">
        <v>100</v>
      </c>
      <c r="C33" s="97" t="s">
        <v>101</v>
      </c>
      <c r="D33" s="443"/>
      <c r="E33" s="104" t="s">
        <v>102</v>
      </c>
    </row>
    <row r="34" spans="2:5" ht="30" x14ac:dyDescent="0.25">
      <c r="B34" s="96" t="s">
        <v>103</v>
      </c>
      <c r="C34" s="97" t="s">
        <v>104</v>
      </c>
      <c r="D34" s="443"/>
      <c r="E34" s="98" t="s">
        <v>105</v>
      </c>
    </row>
    <row r="35" spans="2:5" x14ac:dyDescent="0.25">
      <c r="B35" s="96" t="s">
        <v>106</v>
      </c>
      <c r="C35" s="97" t="s">
        <v>107</v>
      </c>
      <c r="D35" s="443"/>
      <c r="E35" s="98" t="s">
        <v>108</v>
      </c>
    </row>
    <row r="36" spans="2:5" x14ac:dyDescent="0.25">
      <c r="B36" s="96" t="s">
        <v>109</v>
      </c>
      <c r="C36" s="97" t="s">
        <v>110</v>
      </c>
      <c r="D36" s="443"/>
      <c r="E36" s="98" t="s">
        <v>111</v>
      </c>
    </row>
    <row r="37" spans="2:5" ht="60" x14ac:dyDescent="0.25">
      <c r="B37" s="96">
        <v>21</v>
      </c>
      <c r="C37" s="97" t="s">
        <v>112</v>
      </c>
      <c r="D37" s="443"/>
      <c r="E37" s="98" t="s">
        <v>113</v>
      </c>
    </row>
    <row r="38" spans="2:5" x14ac:dyDescent="0.25">
      <c r="B38" s="96">
        <v>22</v>
      </c>
      <c r="C38" s="97" t="s">
        <v>114</v>
      </c>
      <c r="D38" s="443"/>
      <c r="E38" s="98" t="s">
        <v>115</v>
      </c>
    </row>
    <row r="39" spans="2:5" ht="60" x14ac:dyDescent="0.25">
      <c r="B39" s="96">
        <v>23</v>
      </c>
      <c r="C39" s="97" t="s">
        <v>116</v>
      </c>
      <c r="D39" s="443"/>
      <c r="E39" s="102" t="s">
        <v>117</v>
      </c>
    </row>
    <row r="40" spans="2:5" x14ac:dyDescent="0.25">
      <c r="B40" s="96">
        <v>24</v>
      </c>
      <c r="C40" s="97" t="s">
        <v>79</v>
      </c>
      <c r="D40" s="475"/>
      <c r="E40" s="102"/>
    </row>
    <row r="41" spans="2:5" ht="30" x14ac:dyDescent="0.25">
      <c r="B41" s="96">
        <v>25</v>
      </c>
      <c r="C41" s="97" t="s">
        <v>118</v>
      </c>
      <c r="D41" s="443"/>
      <c r="E41" s="98" t="s">
        <v>113</v>
      </c>
    </row>
    <row r="42" spans="2:5" x14ac:dyDescent="0.25">
      <c r="B42" s="96" t="s">
        <v>119</v>
      </c>
      <c r="C42" s="97" t="s">
        <v>120</v>
      </c>
      <c r="D42" s="443"/>
      <c r="E42" s="98" t="s">
        <v>121</v>
      </c>
    </row>
    <row r="43" spans="2:5" ht="75" x14ac:dyDescent="0.25">
      <c r="B43" s="96" t="s">
        <v>122</v>
      </c>
      <c r="C43" s="97" t="s">
        <v>123</v>
      </c>
      <c r="D43" s="443"/>
      <c r="E43" s="105" t="s">
        <v>124</v>
      </c>
    </row>
    <row r="44" spans="2:5" x14ac:dyDescent="0.25">
      <c r="B44" s="96">
        <v>26</v>
      </c>
      <c r="C44" s="97" t="s">
        <v>79</v>
      </c>
      <c r="D44" s="474"/>
      <c r="E44" s="104"/>
    </row>
    <row r="45" spans="2:5" ht="30" x14ac:dyDescent="0.25">
      <c r="B45" s="96">
        <v>27</v>
      </c>
      <c r="C45" s="97" t="s">
        <v>125</v>
      </c>
      <c r="D45" s="443"/>
      <c r="E45" s="98" t="s">
        <v>126</v>
      </c>
    </row>
    <row r="46" spans="2:5" x14ac:dyDescent="0.25">
      <c r="B46" s="96" t="s">
        <v>127</v>
      </c>
      <c r="C46" s="97" t="s">
        <v>128</v>
      </c>
      <c r="D46" s="443">
        <v>-200.188378</v>
      </c>
      <c r="E46" s="98" t="s">
        <v>129</v>
      </c>
    </row>
    <row r="47" spans="2:5" ht="30" x14ac:dyDescent="0.25">
      <c r="B47" s="96">
        <v>28</v>
      </c>
      <c r="C47" s="100" t="s">
        <v>130</v>
      </c>
      <c r="D47" s="523">
        <v>-3829.1214979199999</v>
      </c>
      <c r="E47" s="98"/>
    </row>
    <row r="48" spans="2:5" x14ac:dyDescent="0.25">
      <c r="B48" s="96">
        <v>29</v>
      </c>
      <c r="C48" s="100" t="s">
        <v>131</v>
      </c>
      <c r="D48" s="523">
        <v>35928.775502080003</v>
      </c>
      <c r="E48" s="98"/>
    </row>
    <row r="49" spans="2:5" x14ac:dyDescent="0.25">
      <c r="B49" s="826" t="s">
        <v>132</v>
      </c>
      <c r="C49" s="827"/>
      <c r="D49" s="827"/>
      <c r="E49" s="828"/>
    </row>
    <row r="50" spans="2:5" x14ac:dyDescent="0.25">
      <c r="B50" s="96">
        <v>30</v>
      </c>
      <c r="C50" s="97" t="s">
        <v>53</v>
      </c>
      <c r="D50" s="443">
        <v>3237.355</v>
      </c>
      <c r="E50" s="91" t="s">
        <v>133</v>
      </c>
    </row>
    <row r="51" spans="2:5" ht="30" x14ac:dyDescent="0.25">
      <c r="B51" s="96">
        <v>31</v>
      </c>
      <c r="C51" s="97" t="s">
        <v>134</v>
      </c>
      <c r="D51" s="443">
        <v>3237.355</v>
      </c>
      <c r="E51" s="104"/>
    </row>
    <row r="52" spans="2:5" ht="30" x14ac:dyDescent="0.25">
      <c r="B52" s="96">
        <v>32</v>
      </c>
      <c r="C52" s="97" t="s">
        <v>135</v>
      </c>
      <c r="D52" s="443"/>
      <c r="E52" s="104"/>
    </row>
    <row r="53" spans="2:5" ht="45" x14ac:dyDescent="0.25">
      <c r="B53" s="96">
        <v>33</v>
      </c>
      <c r="C53" s="97" t="s">
        <v>136</v>
      </c>
      <c r="D53" s="443"/>
      <c r="E53" s="98" t="s">
        <v>137</v>
      </c>
    </row>
    <row r="54" spans="2:5" ht="30" x14ac:dyDescent="0.25">
      <c r="B54" s="96" t="s">
        <v>138</v>
      </c>
      <c r="C54" s="97" t="s">
        <v>139</v>
      </c>
      <c r="D54" s="443"/>
      <c r="E54" s="98"/>
    </row>
    <row r="55" spans="2:5" ht="30" x14ac:dyDescent="0.25">
      <c r="B55" s="96" t="s">
        <v>140</v>
      </c>
      <c r="C55" s="97" t="s">
        <v>141</v>
      </c>
      <c r="D55" s="443"/>
      <c r="E55" s="98"/>
    </row>
    <row r="56" spans="2:5" ht="45" x14ac:dyDescent="0.25">
      <c r="B56" s="96">
        <v>34</v>
      </c>
      <c r="C56" s="97" t="s">
        <v>142</v>
      </c>
      <c r="D56" s="443"/>
      <c r="E56" s="98" t="s">
        <v>143</v>
      </c>
    </row>
    <row r="57" spans="2:5" ht="30" x14ac:dyDescent="0.25">
      <c r="B57" s="96">
        <v>35</v>
      </c>
      <c r="C57" s="97" t="s">
        <v>144</v>
      </c>
      <c r="D57" s="443"/>
      <c r="E57" s="98" t="s">
        <v>137</v>
      </c>
    </row>
    <row r="58" spans="2:5" ht="30" x14ac:dyDescent="0.25">
      <c r="B58" s="93">
        <v>36</v>
      </c>
      <c r="C58" s="100" t="s">
        <v>145</v>
      </c>
      <c r="D58" s="443">
        <v>3237.355</v>
      </c>
      <c r="E58" s="98"/>
    </row>
    <row r="59" spans="2:5" x14ac:dyDescent="0.25">
      <c r="B59" s="826" t="s">
        <v>146</v>
      </c>
      <c r="C59" s="827"/>
      <c r="D59" s="827"/>
      <c r="E59" s="828"/>
    </row>
    <row r="60" spans="2:5" ht="30" x14ac:dyDescent="0.25">
      <c r="B60" s="96">
        <v>37</v>
      </c>
      <c r="C60" s="97" t="s">
        <v>147</v>
      </c>
      <c r="D60" s="443">
        <v>-10</v>
      </c>
      <c r="E60" s="104" t="s">
        <v>148</v>
      </c>
    </row>
    <row r="61" spans="2:5" ht="75" x14ac:dyDescent="0.25">
      <c r="B61" s="96">
        <v>38</v>
      </c>
      <c r="C61" s="97" t="s">
        <v>149</v>
      </c>
      <c r="D61" s="443"/>
      <c r="E61" s="98" t="s">
        <v>150</v>
      </c>
    </row>
    <row r="62" spans="2:5" ht="75" x14ac:dyDescent="0.25">
      <c r="B62" s="96">
        <v>39</v>
      </c>
      <c r="C62" s="97" t="s">
        <v>151</v>
      </c>
      <c r="D62" s="443"/>
      <c r="E62" s="98" t="s">
        <v>152</v>
      </c>
    </row>
    <row r="63" spans="2:5" ht="60" x14ac:dyDescent="0.25">
      <c r="B63" s="96">
        <v>40</v>
      </c>
      <c r="C63" s="97" t="s">
        <v>153</v>
      </c>
      <c r="D63" s="443"/>
      <c r="E63" s="98" t="s">
        <v>154</v>
      </c>
    </row>
    <row r="64" spans="2:5" x14ac:dyDescent="0.25">
      <c r="B64" s="96">
        <v>41</v>
      </c>
      <c r="C64" s="97" t="s">
        <v>79</v>
      </c>
      <c r="D64" s="475"/>
      <c r="E64" s="98"/>
    </row>
    <row r="65" spans="2:8" ht="30" x14ac:dyDescent="0.25">
      <c r="B65" s="96">
        <v>42</v>
      </c>
      <c r="C65" s="97" t="s">
        <v>155</v>
      </c>
      <c r="D65" s="443"/>
      <c r="E65" s="98" t="s">
        <v>156</v>
      </c>
    </row>
    <row r="66" spans="2:8" x14ac:dyDescent="0.25">
      <c r="B66" s="96" t="s">
        <v>157</v>
      </c>
      <c r="C66" s="97" t="s">
        <v>158</v>
      </c>
      <c r="D66" s="443"/>
      <c r="E66" s="98"/>
    </row>
    <row r="67" spans="2:8" ht="30" x14ac:dyDescent="0.25">
      <c r="B67" s="93">
        <v>43</v>
      </c>
      <c r="C67" s="100" t="s">
        <v>159</v>
      </c>
      <c r="D67" s="443">
        <v>-10</v>
      </c>
      <c r="E67" s="98"/>
    </row>
    <row r="68" spans="2:8" x14ac:dyDescent="0.25">
      <c r="B68" s="93">
        <v>44</v>
      </c>
      <c r="C68" s="100" t="s">
        <v>160</v>
      </c>
      <c r="D68" s="443">
        <v>3227.355</v>
      </c>
      <c r="E68" s="104"/>
      <c r="H68" s="106"/>
    </row>
    <row r="69" spans="2:8" x14ac:dyDescent="0.25">
      <c r="B69" s="93">
        <v>45</v>
      </c>
      <c r="C69" s="100" t="s">
        <v>161</v>
      </c>
      <c r="D69" s="443">
        <v>39156.130502079999</v>
      </c>
      <c r="E69" s="104"/>
      <c r="H69" s="107"/>
    </row>
    <row r="70" spans="2:8" x14ac:dyDescent="0.25">
      <c r="B70" s="826" t="s">
        <v>162</v>
      </c>
      <c r="C70" s="827"/>
      <c r="D70" s="827"/>
      <c r="E70" s="828"/>
      <c r="H70" s="107"/>
    </row>
    <row r="71" spans="2:8" x14ac:dyDescent="0.25">
      <c r="B71" s="96">
        <v>46</v>
      </c>
      <c r="C71" s="97" t="s">
        <v>163</v>
      </c>
      <c r="D71" s="443">
        <v>6023.61</v>
      </c>
      <c r="E71" s="98" t="s">
        <v>164</v>
      </c>
    </row>
    <row r="72" spans="2:8" ht="45" x14ac:dyDescent="0.25">
      <c r="B72" s="96">
        <v>47</v>
      </c>
      <c r="C72" s="97" t="s">
        <v>165</v>
      </c>
      <c r="D72" s="443"/>
      <c r="E72" s="104" t="s">
        <v>166</v>
      </c>
    </row>
    <row r="73" spans="2:8" ht="30" x14ac:dyDescent="0.25">
      <c r="B73" s="96" t="s">
        <v>167</v>
      </c>
      <c r="C73" s="97" t="s">
        <v>168</v>
      </c>
      <c r="D73" s="443"/>
      <c r="E73" s="104" t="s">
        <v>169</v>
      </c>
    </row>
    <row r="74" spans="2:8" ht="30" x14ac:dyDescent="0.25">
      <c r="B74" s="96" t="s">
        <v>170</v>
      </c>
      <c r="C74" s="97" t="s">
        <v>171</v>
      </c>
      <c r="D74" s="443"/>
      <c r="E74" s="104"/>
    </row>
    <row r="75" spans="2:8" ht="60" x14ac:dyDescent="0.25">
      <c r="B75" s="96">
        <v>48</v>
      </c>
      <c r="C75" s="97" t="s">
        <v>172</v>
      </c>
      <c r="D75" s="443"/>
      <c r="E75" s="98" t="s">
        <v>173</v>
      </c>
    </row>
    <row r="76" spans="2:8" ht="30" x14ac:dyDescent="0.25">
      <c r="B76" s="96">
        <v>49</v>
      </c>
      <c r="C76" s="97" t="s">
        <v>174</v>
      </c>
      <c r="D76" s="443"/>
      <c r="E76" s="98" t="s">
        <v>166</v>
      </c>
    </row>
    <row r="77" spans="2:8" x14ac:dyDescent="0.25">
      <c r="B77" s="96">
        <v>50</v>
      </c>
      <c r="C77" s="97" t="s">
        <v>175</v>
      </c>
      <c r="D77" s="443"/>
      <c r="E77" s="98" t="s">
        <v>176</v>
      </c>
    </row>
    <row r="78" spans="2:8" x14ac:dyDescent="0.25">
      <c r="B78" s="93">
        <v>51</v>
      </c>
      <c r="C78" s="100" t="s">
        <v>177</v>
      </c>
      <c r="D78" s="443">
        <v>6023.61</v>
      </c>
      <c r="E78" s="98"/>
    </row>
    <row r="79" spans="2:8" x14ac:dyDescent="0.25">
      <c r="B79" s="826" t="s">
        <v>178</v>
      </c>
      <c r="C79" s="827"/>
      <c r="D79" s="827"/>
      <c r="E79" s="828"/>
    </row>
    <row r="80" spans="2:8" ht="30" x14ac:dyDescent="0.25">
      <c r="B80" s="96">
        <v>52</v>
      </c>
      <c r="C80" s="97" t="s">
        <v>179</v>
      </c>
      <c r="D80" s="443">
        <v>-18</v>
      </c>
      <c r="E80" s="98" t="s">
        <v>180</v>
      </c>
    </row>
    <row r="81" spans="2:5" ht="75" x14ac:dyDescent="0.25">
      <c r="B81" s="96">
        <v>53</v>
      </c>
      <c r="C81" s="97" t="s">
        <v>181</v>
      </c>
      <c r="D81" s="443"/>
      <c r="E81" s="98" t="s">
        <v>182</v>
      </c>
    </row>
    <row r="82" spans="2:5" ht="75" x14ac:dyDescent="0.25">
      <c r="B82" s="96">
        <v>54</v>
      </c>
      <c r="C82" s="97" t="s">
        <v>183</v>
      </c>
      <c r="D82" s="443"/>
      <c r="E82" s="98" t="s">
        <v>184</v>
      </c>
    </row>
    <row r="83" spans="2:5" x14ac:dyDescent="0.25">
      <c r="B83" s="96" t="s">
        <v>185</v>
      </c>
      <c r="C83" s="97" t="s">
        <v>79</v>
      </c>
      <c r="D83" s="475"/>
      <c r="E83" s="98"/>
    </row>
    <row r="84" spans="2:5" ht="75" x14ac:dyDescent="0.25">
      <c r="B84" s="96">
        <v>55</v>
      </c>
      <c r="C84" s="97" t="s">
        <v>186</v>
      </c>
      <c r="D84" s="443"/>
      <c r="E84" s="98" t="s">
        <v>187</v>
      </c>
    </row>
    <row r="85" spans="2:5" x14ac:dyDescent="0.25">
      <c r="B85" s="96">
        <v>56</v>
      </c>
      <c r="C85" s="97" t="s">
        <v>79</v>
      </c>
      <c r="D85" s="443"/>
      <c r="E85" s="102"/>
    </row>
    <row r="86" spans="2:5" ht="30" x14ac:dyDescent="0.25">
      <c r="B86" s="96" t="s">
        <v>188</v>
      </c>
      <c r="C86" s="108" t="s">
        <v>189</v>
      </c>
      <c r="D86" s="443"/>
      <c r="E86" s="98"/>
    </row>
    <row r="87" spans="2:5" x14ac:dyDescent="0.25">
      <c r="B87" s="96" t="s">
        <v>190</v>
      </c>
      <c r="C87" s="108" t="s">
        <v>191</v>
      </c>
      <c r="D87" s="443"/>
      <c r="E87" s="98"/>
    </row>
    <row r="88" spans="2:5" x14ac:dyDescent="0.25">
      <c r="B88" s="93">
        <v>57</v>
      </c>
      <c r="C88" s="109" t="s">
        <v>192</v>
      </c>
      <c r="D88" s="443"/>
      <c r="E88" s="110"/>
    </row>
    <row r="89" spans="2:5" x14ac:dyDescent="0.25">
      <c r="B89" s="93">
        <v>58</v>
      </c>
      <c r="C89" s="109" t="s">
        <v>193</v>
      </c>
      <c r="D89" s="443">
        <v>6005.61</v>
      </c>
      <c r="E89" s="98"/>
    </row>
    <row r="90" spans="2:5" x14ac:dyDescent="0.25">
      <c r="B90" s="93">
        <v>59</v>
      </c>
      <c r="C90" s="109" t="s">
        <v>194</v>
      </c>
      <c r="D90" s="443">
        <v>45161.74050208</v>
      </c>
      <c r="E90" s="98"/>
    </row>
    <row r="91" spans="2:5" x14ac:dyDescent="0.25">
      <c r="B91" s="93">
        <v>60</v>
      </c>
      <c r="C91" s="109" t="s">
        <v>195</v>
      </c>
      <c r="D91" s="443">
        <v>222525.10405585999</v>
      </c>
      <c r="E91" s="98"/>
    </row>
    <row r="92" spans="2:5" x14ac:dyDescent="0.25">
      <c r="B92" s="826" t="s">
        <v>196</v>
      </c>
      <c r="C92" s="827"/>
      <c r="D92" s="827"/>
      <c r="E92" s="828"/>
    </row>
    <row r="93" spans="2:5" x14ac:dyDescent="0.25">
      <c r="B93" s="96">
        <v>61</v>
      </c>
      <c r="C93" s="97" t="s">
        <v>197</v>
      </c>
      <c r="D93" s="476">
        <v>0.16145942568826249</v>
      </c>
      <c r="E93" s="98" t="s">
        <v>198</v>
      </c>
    </row>
    <row r="94" spans="2:5" x14ac:dyDescent="0.25">
      <c r="B94" s="96">
        <v>62</v>
      </c>
      <c r="C94" s="97" t="s">
        <v>199</v>
      </c>
      <c r="D94" s="476">
        <v>0.17596275561003996</v>
      </c>
      <c r="E94" s="98" t="s">
        <v>200</v>
      </c>
    </row>
    <row r="95" spans="2:5" x14ac:dyDescent="0.25">
      <c r="B95" s="96">
        <v>63</v>
      </c>
      <c r="C95" s="97" t="s">
        <v>201</v>
      </c>
      <c r="D95" s="476">
        <v>0.20295121619510917</v>
      </c>
      <c r="E95" s="98" t="s">
        <v>202</v>
      </c>
    </row>
    <row r="96" spans="2:5" x14ac:dyDescent="0.25">
      <c r="B96" s="96">
        <v>64</v>
      </c>
      <c r="C96" s="97" t="s">
        <v>203</v>
      </c>
      <c r="D96" s="476">
        <v>0.11785340256263116</v>
      </c>
      <c r="E96" s="98" t="s">
        <v>204</v>
      </c>
    </row>
    <row r="97" spans="2:5" x14ac:dyDescent="0.25">
      <c r="B97" s="96">
        <v>65</v>
      </c>
      <c r="C97" s="97" t="s">
        <v>205</v>
      </c>
      <c r="D97" s="476">
        <v>2.4999999999999994E-2</v>
      </c>
      <c r="E97" s="98"/>
    </row>
    <row r="98" spans="2:5" x14ac:dyDescent="0.25">
      <c r="B98" s="96">
        <v>66</v>
      </c>
      <c r="C98" s="97" t="s">
        <v>206</v>
      </c>
      <c r="D98" s="476">
        <v>1.7553402562631167E-2</v>
      </c>
      <c r="E98" s="98"/>
    </row>
    <row r="99" spans="2:5" x14ac:dyDescent="0.25">
      <c r="B99" s="96">
        <v>67</v>
      </c>
      <c r="C99" s="97" t="s">
        <v>207</v>
      </c>
      <c r="D99" s="476"/>
      <c r="E99" s="98"/>
    </row>
    <row r="100" spans="2:5" ht="45" x14ac:dyDescent="0.25">
      <c r="B100" s="96" t="s">
        <v>208</v>
      </c>
      <c r="C100" s="111" t="s">
        <v>209</v>
      </c>
      <c r="D100" s="476">
        <v>1.4999999999999999E-2</v>
      </c>
      <c r="E100" s="98" t="s">
        <v>210</v>
      </c>
    </row>
    <row r="101" spans="2:5" ht="30" x14ac:dyDescent="0.25">
      <c r="B101" s="112" t="s">
        <v>211</v>
      </c>
      <c r="C101" s="113" t="s">
        <v>212</v>
      </c>
      <c r="D101" s="477">
        <v>1.5300000000000001E-2</v>
      </c>
      <c r="E101" s="98"/>
    </row>
    <row r="102" spans="2:5" ht="45" x14ac:dyDescent="0.25">
      <c r="B102" s="96">
        <v>68</v>
      </c>
      <c r="C102" s="114" t="s">
        <v>213</v>
      </c>
      <c r="D102" s="476">
        <v>9.9352224162201436E-2</v>
      </c>
      <c r="E102" s="98" t="s">
        <v>214</v>
      </c>
    </row>
    <row r="103" spans="2:5" x14ac:dyDescent="0.25">
      <c r="B103" s="96">
        <v>69</v>
      </c>
      <c r="C103" s="108" t="s">
        <v>79</v>
      </c>
      <c r="D103" s="103"/>
      <c r="E103" s="102"/>
    </row>
    <row r="104" spans="2:5" x14ac:dyDescent="0.25">
      <c r="B104" s="96">
        <v>70</v>
      </c>
      <c r="C104" s="108" t="s">
        <v>79</v>
      </c>
      <c r="D104" s="103"/>
      <c r="E104" s="102"/>
    </row>
    <row r="105" spans="2:5" x14ac:dyDescent="0.25">
      <c r="B105" s="96">
        <v>71</v>
      </c>
      <c r="C105" s="108" t="s">
        <v>79</v>
      </c>
      <c r="D105" s="103"/>
      <c r="E105" s="102"/>
    </row>
    <row r="106" spans="2:5" x14ac:dyDescent="0.25">
      <c r="B106" s="826" t="s">
        <v>215</v>
      </c>
      <c r="C106" s="827"/>
      <c r="D106" s="827"/>
      <c r="E106" s="828"/>
    </row>
    <row r="107" spans="2:5" ht="60" x14ac:dyDescent="0.25">
      <c r="B107" s="96">
        <v>72</v>
      </c>
      <c r="C107" s="97" t="s">
        <v>216</v>
      </c>
      <c r="D107" s="443">
        <v>1775.334268869944</v>
      </c>
      <c r="E107" s="108" t="s">
        <v>217</v>
      </c>
    </row>
    <row r="108" spans="2:5" ht="60" x14ac:dyDescent="0.25">
      <c r="B108" s="96">
        <v>73</v>
      </c>
      <c r="C108" s="97" t="s">
        <v>218</v>
      </c>
      <c r="D108" s="443">
        <v>250.28672205999999</v>
      </c>
      <c r="E108" s="98" t="s">
        <v>219</v>
      </c>
    </row>
    <row r="109" spans="2:5" x14ac:dyDescent="0.25">
      <c r="B109" s="96">
        <v>74</v>
      </c>
      <c r="C109" s="97" t="s">
        <v>79</v>
      </c>
      <c r="D109" s="478"/>
      <c r="E109" s="98"/>
    </row>
    <row r="110" spans="2:5" ht="45" x14ac:dyDescent="0.25">
      <c r="B110" s="96">
        <v>75</v>
      </c>
      <c r="C110" s="97" t="s">
        <v>220</v>
      </c>
      <c r="D110" s="443">
        <v>1005.7859999999999</v>
      </c>
      <c r="E110" s="98" t="s">
        <v>221</v>
      </c>
    </row>
    <row r="111" spans="2:5" x14ac:dyDescent="0.25">
      <c r="B111" s="826" t="s">
        <v>222</v>
      </c>
      <c r="C111" s="827"/>
      <c r="D111" s="827"/>
      <c r="E111" s="828"/>
    </row>
    <row r="112" spans="2:5" ht="45" x14ac:dyDescent="0.25">
      <c r="B112" s="96">
        <v>76</v>
      </c>
      <c r="C112" s="97" t="s">
        <v>223</v>
      </c>
      <c r="D112" s="443"/>
      <c r="E112" s="98">
        <v>62</v>
      </c>
    </row>
    <row r="113" spans="2:5" ht="30" x14ac:dyDescent="0.25">
      <c r="B113" s="96">
        <v>77</v>
      </c>
      <c r="C113" s="97" t="s">
        <v>224</v>
      </c>
      <c r="D113" s="443">
        <v>135.45228012162499</v>
      </c>
      <c r="E113" s="98">
        <v>62</v>
      </c>
    </row>
    <row r="114" spans="2:5" ht="45" x14ac:dyDescent="0.25">
      <c r="B114" s="108">
        <v>78</v>
      </c>
      <c r="C114" s="108" t="s">
        <v>225</v>
      </c>
      <c r="D114" s="478"/>
      <c r="E114" s="98">
        <v>62</v>
      </c>
    </row>
    <row r="115" spans="2:5" ht="30" x14ac:dyDescent="0.25">
      <c r="B115" s="96">
        <v>79</v>
      </c>
      <c r="C115" s="97" t="s">
        <v>226</v>
      </c>
      <c r="D115" s="742">
        <v>902.74949287146012</v>
      </c>
      <c r="E115" s="471">
        <v>62</v>
      </c>
    </row>
    <row r="116" spans="2:5" x14ac:dyDescent="0.25">
      <c r="B116" s="823" t="s">
        <v>227</v>
      </c>
      <c r="C116" s="824"/>
      <c r="D116" s="824"/>
      <c r="E116" s="825"/>
    </row>
    <row r="117" spans="2:5" ht="30" x14ac:dyDescent="0.25">
      <c r="B117" s="96">
        <v>80</v>
      </c>
      <c r="C117" s="97" t="s">
        <v>228</v>
      </c>
      <c r="D117" s="443"/>
      <c r="E117" s="90" t="s">
        <v>229</v>
      </c>
    </row>
    <row r="118" spans="2:5" ht="30" x14ac:dyDescent="0.25">
      <c r="B118" s="96">
        <v>81</v>
      </c>
      <c r="C118" s="97" t="s">
        <v>230</v>
      </c>
      <c r="D118" s="443"/>
      <c r="E118" s="90" t="s">
        <v>229</v>
      </c>
    </row>
    <row r="119" spans="2:5" ht="30" x14ac:dyDescent="0.25">
      <c r="B119" s="96">
        <v>82</v>
      </c>
      <c r="C119" s="97" t="s">
        <v>231</v>
      </c>
      <c r="D119" s="443"/>
      <c r="E119" s="90" t="s">
        <v>232</v>
      </c>
    </row>
    <row r="120" spans="2:5" ht="30" x14ac:dyDescent="0.25">
      <c r="B120" s="96">
        <v>83</v>
      </c>
      <c r="C120" s="97" t="s">
        <v>233</v>
      </c>
      <c r="D120" s="443"/>
      <c r="E120" s="90" t="s">
        <v>232</v>
      </c>
    </row>
    <row r="121" spans="2:5" ht="30" x14ac:dyDescent="0.25">
      <c r="B121" s="96">
        <v>84</v>
      </c>
      <c r="C121" s="97" t="s">
        <v>234</v>
      </c>
      <c r="D121" s="443"/>
      <c r="E121" s="90" t="s">
        <v>235</v>
      </c>
    </row>
    <row r="122" spans="2:5" ht="30" x14ac:dyDescent="0.25">
      <c r="B122" s="96">
        <v>85</v>
      </c>
      <c r="C122" s="97" t="s">
        <v>236</v>
      </c>
      <c r="D122" s="443"/>
      <c r="E122" s="90" t="s">
        <v>235</v>
      </c>
    </row>
  </sheetData>
  <mergeCells count="11">
    <mergeCell ref="B70:E70"/>
    <mergeCell ref="B5:C5"/>
    <mergeCell ref="B6:E6"/>
    <mergeCell ref="B18:E18"/>
    <mergeCell ref="B49:E49"/>
    <mergeCell ref="B59:E59"/>
    <mergeCell ref="B116:E116"/>
    <mergeCell ref="B79:E79"/>
    <mergeCell ref="B92:E92"/>
    <mergeCell ref="B106:E106"/>
    <mergeCell ref="B111:E111"/>
  </mergeCells>
  <pageMargins left="0.7" right="0.7" top="0.75" bottom="0.75" header="0.3" footer="0.3"/>
  <pageSetup paperSize="9"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1BB5-2555-4CC8-B4ED-9284013E24B7}">
  <sheetPr codeName="Ark20">
    <pageSetUpPr fitToPage="1"/>
  </sheetPr>
  <dimension ref="B1:Q23"/>
  <sheetViews>
    <sheetView showGridLines="0" zoomScale="85" zoomScaleNormal="85" zoomScalePageLayoutView="70" workbookViewId="0">
      <selection activeCell="B6" sqref="B6"/>
    </sheetView>
  </sheetViews>
  <sheetFormatPr defaultColWidth="8" defaultRowHeight="15" x14ac:dyDescent="0.25"/>
  <cols>
    <col min="1" max="1" width="3.125" style="136" customWidth="1"/>
    <col min="2" max="2" width="8" style="287"/>
    <col min="3" max="3" width="48.125" style="136" customWidth="1"/>
    <col min="4" max="14" width="14.125" style="136" customWidth="1"/>
    <col min="15" max="15" width="14.125" style="89" customWidth="1"/>
    <col min="16" max="16" width="10.625" style="136" customWidth="1"/>
    <col min="17" max="16384" width="8" style="136"/>
  </cols>
  <sheetData>
    <row r="1" spans="2:17" ht="15" customHeight="1" x14ac:dyDescent="0.25"/>
    <row r="2" spans="2:17" ht="20.25" x14ac:dyDescent="0.3">
      <c r="B2" s="115" t="s">
        <v>647</v>
      </c>
      <c r="C2" s="288"/>
      <c r="D2" s="288"/>
      <c r="E2" s="288"/>
      <c r="F2" s="288"/>
      <c r="G2" s="288"/>
      <c r="H2" s="288"/>
      <c r="I2" s="288"/>
      <c r="J2" s="288"/>
      <c r="K2" s="288"/>
      <c r="L2" s="288"/>
      <c r="M2" s="288"/>
      <c r="N2" s="288"/>
      <c r="O2" s="305"/>
    </row>
    <row r="3" spans="2:17" ht="15.75" x14ac:dyDescent="0.25">
      <c r="B3" s="276" t="s">
        <v>638</v>
      </c>
    </row>
    <row r="4" spans="2:17" x14ac:dyDescent="0.25">
      <c r="B4" s="280"/>
    </row>
    <row r="5" spans="2:17" ht="20.100000000000001" customHeight="1" x14ac:dyDescent="0.25">
      <c r="B5" s="281" t="s">
        <v>361</v>
      </c>
      <c r="C5" s="941" t="s">
        <v>648</v>
      </c>
      <c r="D5" s="940" t="s">
        <v>494</v>
      </c>
      <c r="E5" s="940"/>
      <c r="F5" s="940"/>
      <c r="G5" s="940"/>
      <c r="H5" s="940"/>
      <c r="I5" s="940"/>
      <c r="J5" s="940"/>
      <c r="K5" s="940"/>
      <c r="L5" s="940"/>
      <c r="M5" s="940"/>
      <c r="N5" s="940"/>
      <c r="O5" s="282"/>
    </row>
    <row r="6" spans="2:17" ht="20.100000000000001" customHeight="1" x14ac:dyDescent="0.25">
      <c r="B6" s="281"/>
      <c r="C6" s="941"/>
      <c r="D6" s="263" t="s">
        <v>239</v>
      </c>
      <c r="E6" s="263" t="s">
        <v>240</v>
      </c>
      <c r="F6" s="263" t="s">
        <v>241</v>
      </c>
      <c r="G6" s="263" t="s">
        <v>242</v>
      </c>
      <c r="H6" s="263" t="s">
        <v>243</v>
      </c>
      <c r="I6" s="263" t="s">
        <v>386</v>
      </c>
      <c r="J6" s="263" t="s">
        <v>387</v>
      </c>
      <c r="K6" s="263" t="s">
        <v>388</v>
      </c>
      <c r="L6" s="263" t="s">
        <v>389</v>
      </c>
      <c r="M6" s="263" t="s">
        <v>390</v>
      </c>
      <c r="N6" s="263" t="s">
        <v>391</v>
      </c>
      <c r="O6" s="263" t="s">
        <v>649</v>
      </c>
      <c r="Q6" s="1"/>
    </row>
    <row r="7" spans="2:17" ht="31.5" customHeight="1" x14ac:dyDescent="0.25">
      <c r="B7" s="283"/>
      <c r="C7" s="941"/>
      <c r="D7" s="284">
        <v>0</v>
      </c>
      <c r="E7" s="284">
        <v>0.02</v>
      </c>
      <c r="F7" s="284">
        <v>0.04</v>
      </c>
      <c r="G7" s="284">
        <v>0.1</v>
      </c>
      <c r="H7" s="284">
        <v>0.2</v>
      </c>
      <c r="I7" s="284">
        <v>0.5</v>
      </c>
      <c r="J7" s="284">
        <v>0.7</v>
      </c>
      <c r="K7" s="284">
        <v>0.75</v>
      </c>
      <c r="L7" s="284">
        <v>1</v>
      </c>
      <c r="M7" s="284">
        <v>1.5</v>
      </c>
      <c r="N7" s="263" t="s">
        <v>496</v>
      </c>
      <c r="O7" s="96" t="s">
        <v>650</v>
      </c>
      <c r="Q7" s="4"/>
    </row>
    <row r="8" spans="2:17" x14ac:dyDescent="0.25">
      <c r="B8" s="263">
        <v>1</v>
      </c>
      <c r="C8" s="285" t="s">
        <v>548</v>
      </c>
      <c r="D8" s="563">
        <v>426.14272332000002</v>
      </c>
      <c r="E8" s="563">
        <v>0</v>
      </c>
      <c r="F8" s="563">
        <v>0</v>
      </c>
      <c r="G8" s="563">
        <v>0</v>
      </c>
      <c r="H8" s="563">
        <v>0</v>
      </c>
      <c r="I8" s="563">
        <v>0</v>
      </c>
      <c r="J8" s="563">
        <v>0</v>
      </c>
      <c r="K8" s="563">
        <v>0</v>
      </c>
      <c r="L8" s="563">
        <v>0</v>
      </c>
      <c r="M8" s="563">
        <v>0</v>
      </c>
      <c r="N8" s="564">
        <v>0</v>
      </c>
      <c r="O8" s="563">
        <v>426.14272332000002</v>
      </c>
      <c r="Q8" s="1"/>
    </row>
    <row r="9" spans="2:17" x14ac:dyDescent="0.25">
      <c r="B9" s="263">
        <v>2</v>
      </c>
      <c r="C9" s="285" t="s">
        <v>651</v>
      </c>
      <c r="D9" s="563">
        <v>1024.7782784999999</v>
      </c>
      <c r="E9" s="563">
        <v>0</v>
      </c>
      <c r="F9" s="563">
        <v>0</v>
      </c>
      <c r="G9" s="563">
        <v>0</v>
      </c>
      <c r="H9" s="563">
        <v>0</v>
      </c>
      <c r="I9" s="563">
        <v>0</v>
      </c>
      <c r="J9" s="563">
        <v>0</v>
      </c>
      <c r="K9" s="563">
        <v>0</v>
      </c>
      <c r="L9" s="563">
        <v>0</v>
      </c>
      <c r="M9" s="563">
        <v>0</v>
      </c>
      <c r="N9" s="564">
        <v>0</v>
      </c>
      <c r="O9" s="563">
        <v>1024.7782784999999</v>
      </c>
      <c r="Q9" s="1"/>
    </row>
    <row r="10" spans="2:17" x14ac:dyDescent="0.25">
      <c r="B10" s="263">
        <v>3</v>
      </c>
      <c r="C10" s="285" t="s">
        <v>478</v>
      </c>
      <c r="D10" s="563">
        <v>0</v>
      </c>
      <c r="E10" s="563">
        <v>0</v>
      </c>
      <c r="F10" s="563">
        <v>0</v>
      </c>
      <c r="G10" s="563">
        <v>0</v>
      </c>
      <c r="H10" s="563">
        <v>1.07888059</v>
      </c>
      <c r="I10" s="563">
        <v>0</v>
      </c>
      <c r="J10" s="563">
        <v>0</v>
      </c>
      <c r="K10" s="563">
        <v>0</v>
      </c>
      <c r="L10" s="563">
        <v>0</v>
      </c>
      <c r="M10" s="563">
        <v>0</v>
      </c>
      <c r="N10" s="564">
        <v>0</v>
      </c>
      <c r="O10" s="563">
        <v>1.07888059</v>
      </c>
      <c r="Q10" s="1"/>
    </row>
    <row r="11" spans="2:17" x14ac:dyDescent="0.25">
      <c r="B11" s="263">
        <v>4</v>
      </c>
      <c r="C11" s="285" t="s">
        <v>479</v>
      </c>
      <c r="D11" s="563">
        <v>948.73819849000006</v>
      </c>
      <c r="E11" s="563">
        <v>0</v>
      </c>
      <c r="F11" s="563">
        <v>0</v>
      </c>
      <c r="G11" s="563">
        <v>0</v>
      </c>
      <c r="H11" s="563">
        <v>0</v>
      </c>
      <c r="I11" s="563">
        <v>0</v>
      </c>
      <c r="J11" s="563">
        <v>0</v>
      </c>
      <c r="K11" s="563">
        <v>0</v>
      </c>
      <c r="L11" s="563">
        <v>0</v>
      </c>
      <c r="M11" s="563">
        <v>0</v>
      </c>
      <c r="N11" s="564">
        <v>0</v>
      </c>
      <c r="O11" s="563">
        <v>948.73819849000006</v>
      </c>
    </row>
    <row r="12" spans="2:17" x14ac:dyDescent="0.25">
      <c r="B12" s="263">
        <v>5</v>
      </c>
      <c r="C12" s="285" t="s">
        <v>480</v>
      </c>
      <c r="D12" s="563">
        <v>0</v>
      </c>
      <c r="E12" s="563">
        <v>0</v>
      </c>
      <c r="F12" s="563">
        <v>0</v>
      </c>
      <c r="G12" s="563">
        <v>0</v>
      </c>
      <c r="H12" s="563">
        <v>0</v>
      </c>
      <c r="I12" s="563">
        <v>0</v>
      </c>
      <c r="J12" s="563">
        <v>0</v>
      </c>
      <c r="K12" s="563">
        <v>0</v>
      </c>
      <c r="L12" s="563">
        <v>0</v>
      </c>
      <c r="M12" s="563">
        <v>0</v>
      </c>
      <c r="N12" s="564">
        <v>0</v>
      </c>
      <c r="O12" s="563">
        <v>0</v>
      </c>
    </row>
    <row r="13" spans="2:17" x14ac:dyDescent="0.25">
      <c r="B13" s="263">
        <v>6</v>
      </c>
      <c r="C13" s="285" t="s">
        <v>481</v>
      </c>
      <c r="D13" s="563">
        <v>0</v>
      </c>
      <c r="E13" s="563">
        <v>531.30294505999996</v>
      </c>
      <c r="F13" s="563">
        <v>0</v>
      </c>
      <c r="G13" s="563">
        <v>0</v>
      </c>
      <c r="H13" s="563">
        <v>4513.1618283199996</v>
      </c>
      <c r="I13" s="563">
        <v>1204.27863174</v>
      </c>
      <c r="J13" s="563">
        <v>0</v>
      </c>
      <c r="K13" s="563">
        <v>0</v>
      </c>
      <c r="L13" s="563">
        <v>146.14992215000001</v>
      </c>
      <c r="M13" s="563">
        <v>0.64205771</v>
      </c>
      <c r="N13" s="564">
        <v>0</v>
      </c>
      <c r="O13" s="563">
        <v>6395.5353849799994</v>
      </c>
      <c r="Q13" s="92"/>
    </row>
    <row r="14" spans="2:17" x14ac:dyDescent="0.25">
      <c r="B14" s="263">
        <v>7</v>
      </c>
      <c r="C14" s="285" t="s">
        <v>482</v>
      </c>
      <c r="D14" s="563">
        <v>0</v>
      </c>
      <c r="E14" s="563">
        <v>0</v>
      </c>
      <c r="F14" s="563">
        <v>0</v>
      </c>
      <c r="G14" s="563">
        <v>0</v>
      </c>
      <c r="H14" s="563">
        <v>0</v>
      </c>
      <c r="I14" s="563">
        <v>0</v>
      </c>
      <c r="J14" s="563">
        <v>0</v>
      </c>
      <c r="K14" s="563">
        <v>0</v>
      </c>
      <c r="L14" s="563">
        <v>9.5335775399999996</v>
      </c>
      <c r="M14" s="563">
        <v>0</v>
      </c>
      <c r="N14" s="564">
        <v>0</v>
      </c>
      <c r="O14" s="563">
        <v>9.5335775399999996</v>
      </c>
    </row>
    <row r="15" spans="2:17" x14ac:dyDescent="0.25">
      <c r="B15" s="263">
        <v>8</v>
      </c>
      <c r="C15" s="285" t="s">
        <v>483</v>
      </c>
      <c r="D15" s="563">
        <v>0</v>
      </c>
      <c r="E15" s="563">
        <v>0</v>
      </c>
      <c r="F15" s="563">
        <v>0</v>
      </c>
      <c r="G15" s="563">
        <v>0</v>
      </c>
      <c r="H15" s="563">
        <v>0</v>
      </c>
      <c r="I15" s="563">
        <v>0</v>
      </c>
      <c r="J15" s="563">
        <v>0</v>
      </c>
      <c r="K15" s="563">
        <v>3.0557018899999999</v>
      </c>
      <c r="L15" s="563">
        <v>0</v>
      </c>
      <c r="M15" s="563">
        <v>0</v>
      </c>
      <c r="N15" s="564">
        <v>0</v>
      </c>
      <c r="O15" s="563">
        <v>3.0557018899999999</v>
      </c>
    </row>
    <row r="16" spans="2:17" x14ac:dyDescent="0.25">
      <c r="B16" s="263">
        <v>9</v>
      </c>
      <c r="C16" s="285" t="s">
        <v>488</v>
      </c>
      <c r="D16" s="563">
        <v>0</v>
      </c>
      <c r="E16" s="563">
        <v>0</v>
      </c>
      <c r="F16" s="563">
        <v>0</v>
      </c>
      <c r="G16" s="563">
        <v>0</v>
      </c>
      <c r="H16" s="563">
        <v>0</v>
      </c>
      <c r="I16" s="563">
        <v>0</v>
      </c>
      <c r="J16" s="563">
        <v>0</v>
      </c>
      <c r="K16" s="563">
        <v>0</v>
      </c>
      <c r="L16" s="563">
        <v>0</v>
      </c>
      <c r="M16" s="563">
        <v>0</v>
      </c>
      <c r="N16" s="564">
        <v>0</v>
      </c>
      <c r="O16" s="563">
        <v>0</v>
      </c>
    </row>
    <row r="17" spans="2:15" x14ac:dyDescent="0.25">
      <c r="B17" s="263">
        <v>10</v>
      </c>
      <c r="C17" s="285" t="s">
        <v>491</v>
      </c>
      <c r="D17" s="563">
        <v>0</v>
      </c>
      <c r="E17" s="563">
        <v>0</v>
      </c>
      <c r="F17" s="563">
        <v>0</v>
      </c>
      <c r="G17" s="563">
        <v>0</v>
      </c>
      <c r="H17" s="563">
        <v>0</v>
      </c>
      <c r="I17" s="563">
        <v>0.1695854</v>
      </c>
      <c r="J17" s="563">
        <v>0</v>
      </c>
      <c r="K17" s="563">
        <v>0</v>
      </c>
      <c r="L17" s="563">
        <v>0</v>
      </c>
      <c r="M17" s="563">
        <v>0</v>
      </c>
      <c r="N17" s="564">
        <v>0</v>
      </c>
      <c r="O17" s="563">
        <v>0.1695854</v>
      </c>
    </row>
    <row r="18" spans="2:15" x14ac:dyDescent="0.25">
      <c r="B18" s="263">
        <v>11</v>
      </c>
      <c r="C18" s="286" t="s">
        <v>652</v>
      </c>
      <c r="D18" s="563">
        <v>2399.65920031</v>
      </c>
      <c r="E18" s="563">
        <v>531.30294505999996</v>
      </c>
      <c r="F18" s="563">
        <v>0</v>
      </c>
      <c r="G18" s="563">
        <v>0</v>
      </c>
      <c r="H18" s="563">
        <v>4514.2407089099997</v>
      </c>
      <c r="I18" s="563">
        <v>1204.44821714</v>
      </c>
      <c r="J18" s="563">
        <v>0</v>
      </c>
      <c r="K18" s="563">
        <v>3.0557018899999999</v>
      </c>
      <c r="L18" s="563">
        <v>155.68349968999999</v>
      </c>
      <c r="M18" s="563">
        <v>0.64205771</v>
      </c>
      <c r="N18" s="564">
        <v>0</v>
      </c>
      <c r="O18" s="563">
        <v>8809.0323307099989</v>
      </c>
    </row>
    <row r="23" spans="2:15" x14ac:dyDescent="0.25">
      <c r="D23" s="786"/>
    </row>
  </sheetData>
  <mergeCells count="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87D9-105F-4909-83B4-109373EBE181}">
  <sheetPr codeName="Ark21">
    <pageSetUpPr fitToPage="1"/>
  </sheetPr>
  <dimension ref="B1:K37"/>
  <sheetViews>
    <sheetView showGridLines="0" zoomScaleNormal="100" zoomScalePageLayoutView="50" workbookViewId="0">
      <selection activeCell="F30" sqref="F30"/>
    </sheetView>
  </sheetViews>
  <sheetFormatPr defaultColWidth="8" defaultRowHeight="15" x14ac:dyDescent="0.25"/>
  <cols>
    <col min="1" max="1" width="3.125" style="136" customWidth="1"/>
    <col min="2" max="2" width="8" style="136"/>
    <col min="3" max="3" width="18" style="136" customWidth="1"/>
    <col min="4" max="4" width="25.625" style="136" customWidth="1"/>
    <col min="5" max="5" width="22.25" style="136" customWidth="1"/>
    <col min="6" max="6" width="22.125" style="136" customWidth="1"/>
    <col min="7" max="7" width="22.25" style="136" customWidth="1"/>
    <col min="8" max="8" width="21.875" style="136" customWidth="1"/>
    <col min="9" max="9" width="21.75" style="136" customWidth="1"/>
    <col min="10" max="10" width="22.125" style="136" customWidth="1"/>
    <col min="11" max="11" width="21.875" style="136" customWidth="1"/>
    <col min="12" max="12" width="8.375" style="136" customWidth="1"/>
    <col min="13" max="16384" width="8" style="136"/>
  </cols>
  <sheetData>
    <row r="1" spans="2:11" ht="15" customHeight="1" x14ac:dyDescent="0.25"/>
    <row r="2" spans="2:11" ht="20.25" x14ac:dyDescent="0.25">
      <c r="B2" s="165" t="s">
        <v>653</v>
      </c>
      <c r="C2" s="288"/>
      <c r="D2" s="288"/>
      <c r="E2" s="288"/>
      <c r="F2" s="288"/>
      <c r="G2" s="288"/>
      <c r="H2" s="288"/>
      <c r="I2" s="288"/>
      <c r="J2" s="288"/>
      <c r="K2" s="288"/>
    </row>
    <row r="3" spans="2:11" ht="27.6" customHeight="1" x14ac:dyDescent="0.25">
      <c r="B3" s="276" t="s">
        <v>638</v>
      </c>
    </row>
    <row r="4" spans="2:11" x14ac:dyDescent="0.25">
      <c r="B4" s="460" t="s">
        <v>361</v>
      </c>
      <c r="C4" s="89"/>
      <c r="D4" s="89"/>
      <c r="E4" s="89"/>
      <c r="F4" s="89"/>
      <c r="G4" s="89"/>
      <c r="H4" s="89"/>
      <c r="I4" s="89"/>
      <c r="J4" s="89"/>
      <c r="K4" s="89"/>
    </row>
    <row r="5" spans="2:11" s="294" customFormat="1" x14ac:dyDescent="0.25">
      <c r="B5" s="89"/>
      <c r="C5" s="108" t="s">
        <v>654</v>
      </c>
      <c r="D5" s="224" t="s">
        <v>655</v>
      </c>
      <c r="E5" s="89"/>
      <c r="F5" s="89"/>
      <c r="G5" s="89"/>
      <c r="H5" s="89"/>
      <c r="I5" s="89"/>
      <c r="J5" s="89"/>
      <c r="K5" s="89"/>
    </row>
    <row r="6" spans="2:11" s="294" customFormat="1" x14ac:dyDescent="0.25">
      <c r="B6" s="89"/>
      <c r="C6" s="89"/>
      <c r="D6" s="89"/>
      <c r="E6" s="89"/>
      <c r="F6" s="89"/>
      <c r="G6" s="89"/>
      <c r="H6" s="89"/>
      <c r="I6" s="89"/>
      <c r="J6" s="89"/>
      <c r="K6" s="89"/>
    </row>
    <row r="7" spans="2:11" s="294" customFormat="1" x14ac:dyDescent="0.25">
      <c r="B7" s="89"/>
      <c r="C7" s="93"/>
      <c r="D7" s="96"/>
      <c r="E7" s="96" t="s">
        <v>239</v>
      </c>
      <c r="F7" s="96" t="s">
        <v>240</v>
      </c>
      <c r="G7" s="96" t="s">
        <v>241</v>
      </c>
      <c r="H7" s="96" t="s">
        <v>242</v>
      </c>
      <c r="I7" s="96" t="s">
        <v>243</v>
      </c>
      <c r="J7" s="96" t="s">
        <v>386</v>
      </c>
      <c r="K7" s="96" t="s">
        <v>387</v>
      </c>
    </row>
    <row r="8" spans="2:11" s="294" customFormat="1" x14ac:dyDescent="0.25">
      <c r="B8" s="89"/>
      <c r="C8" s="950"/>
      <c r="D8" s="844" t="s">
        <v>656</v>
      </c>
      <c r="E8" s="946" t="s">
        <v>620</v>
      </c>
      <c r="F8" s="946" t="s">
        <v>507</v>
      </c>
      <c r="G8" s="946" t="s">
        <v>508</v>
      </c>
      <c r="H8" s="946" t="s">
        <v>509</v>
      </c>
      <c r="I8" s="946" t="s">
        <v>657</v>
      </c>
      <c r="J8" s="946" t="s">
        <v>474</v>
      </c>
      <c r="K8" s="946" t="s">
        <v>512</v>
      </c>
    </row>
    <row r="9" spans="2:11" s="294" customFormat="1" x14ac:dyDescent="0.25">
      <c r="B9" s="295"/>
      <c r="C9" s="950"/>
      <c r="D9" s="844"/>
      <c r="E9" s="947"/>
      <c r="F9" s="947"/>
      <c r="G9" s="947"/>
      <c r="H9" s="947"/>
      <c r="I9" s="947"/>
      <c r="J9" s="947"/>
      <c r="K9" s="947"/>
    </row>
    <row r="10" spans="2:11" s="294" customFormat="1" x14ac:dyDescent="0.25">
      <c r="B10" s="226" t="s">
        <v>658</v>
      </c>
      <c r="C10" s="108" t="s">
        <v>659</v>
      </c>
      <c r="D10" s="96"/>
      <c r="E10" s="108"/>
      <c r="F10" s="108"/>
      <c r="G10" s="108"/>
      <c r="H10" s="108"/>
      <c r="I10" s="108"/>
      <c r="J10" s="108"/>
      <c r="K10" s="108"/>
    </row>
    <row r="11" spans="2:11" s="294" customFormat="1" x14ac:dyDescent="0.25">
      <c r="B11" s="226">
        <v>1</v>
      </c>
      <c r="C11" s="108" t="s">
        <v>660</v>
      </c>
      <c r="D11" s="96" t="s">
        <v>516</v>
      </c>
      <c r="E11" s="787">
        <v>6372.41961584</v>
      </c>
      <c r="F11" s="572">
        <v>7.9659541349338091E-4</v>
      </c>
      <c r="G11" s="567">
        <v>119</v>
      </c>
      <c r="H11" s="572">
        <v>0.56899774322628072</v>
      </c>
      <c r="I11" s="567">
        <v>1</v>
      </c>
      <c r="J11" s="787">
        <v>1165.6262304500001</v>
      </c>
      <c r="K11" s="573">
        <v>0.18291736902456782</v>
      </c>
    </row>
    <row r="12" spans="2:11" s="294" customFormat="1" x14ac:dyDescent="0.25">
      <c r="B12" s="293">
        <v>2</v>
      </c>
      <c r="C12" s="108" t="s">
        <v>660</v>
      </c>
      <c r="D12" s="96" t="s">
        <v>519</v>
      </c>
      <c r="E12" s="787">
        <v>2661.0314664799998</v>
      </c>
      <c r="F12" s="572">
        <v>1.8161018888075379E-3</v>
      </c>
      <c r="G12" s="567">
        <v>55</v>
      </c>
      <c r="H12" s="572">
        <v>0.5679772891489292</v>
      </c>
      <c r="I12" s="567">
        <v>0.94331407979946413</v>
      </c>
      <c r="J12" s="787">
        <v>912.71900584999992</v>
      </c>
      <c r="K12" s="573">
        <v>0.34299444307486537</v>
      </c>
    </row>
    <row r="13" spans="2:11" s="294" customFormat="1" x14ac:dyDescent="0.25">
      <c r="B13" s="293">
        <v>3</v>
      </c>
      <c r="C13" s="108" t="s">
        <v>660</v>
      </c>
      <c r="D13" s="96" t="s">
        <v>520</v>
      </c>
      <c r="E13" s="787">
        <v>1437.25107482</v>
      </c>
      <c r="F13" s="572">
        <v>3.4976219757662905E-3</v>
      </c>
      <c r="G13" s="567">
        <v>58</v>
      </c>
      <c r="H13" s="572">
        <v>0.57065792184591746</v>
      </c>
      <c r="I13" s="567">
        <v>0.94319377367644341</v>
      </c>
      <c r="J13" s="787">
        <v>869.72267680999994</v>
      </c>
      <c r="K13" s="573">
        <v>0.60512925823967345</v>
      </c>
    </row>
    <row r="14" spans="2:11" s="294" customFormat="1" x14ac:dyDescent="0.25">
      <c r="B14" s="293">
        <v>4</v>
      </c>
      <c r="C14" s="108" t="s">
        <v>660</v>
      </c>
      <c r="D14" s="96" t="s">
        <v>521</v>
      </c>
      <c r="E14" s="787">
        <v>447.46043606000001</v>
      </c>
      <c r="F14" s="572">
        <v>5.8123407806780084E-3</v>
      </c>
      <c r="G14" s="567">
        <v>38</v>
      </c>
      <c r="H14" s="572">
        <v>0.58118501122590016</v>
      </c>
      <c r="I14" s="567">
        <v>1.1494329262912397</v>
      </c>
      <c r="J14" s="787">
        <v>337.06107577</v>
      </c>
      <c r="K14" s="573">
        <v>0.75327570575380087</v>
      </c>
    </row>
    <row r="15" spans="2:11" s="294" customFormat="1" x14ac:dyDescent="0.25">
      <c r="B15" s="293">
        <v>5</v>
      </c>
      <c r="C15" s="108" t="s">
        <v>660</v>
      </c>
      <c r="D15" s="96" t="s">
        <v>522</v>
      </c>
      <c r="E15" s="787">
        <v>777.14156858000001</v>
      </c>
      <c r="F15" s="572">
        <v>1.3125809821517924E-2</v>
      </c>
      <c r="G15" s="567">
        <v>93</v>
      </c>
      <c r="H15" s="572">
        <v>0.56533368703640419</v>
      </c>
      <c r="I15" s="567">
        <v>1.1745137732984861</v>
      </c>
      <c r="J15" s="787">
        <v>771.92760859999999</v>
      </c>
      <c r="K15" s="573">
        <v>0.99329084919556287</v>
      </c>
    </row>
    <row r="16" spans="2:11" s="294" customFormat="1" x14ac:dyDescent="0.25">
      <c r="B16" s="293">
        <v>6</v>
      </c>
      <c r="C16" s="108" t="s">
        <v>660</v>
      </c>
      <c r="D16" s="96" t="s">
        <v>525</v>
      </c>
      <c r="E16" s="787">
        <v>98.613665310000002</v>
      </c>
      <c r="F16" s="572">
        <v>3.4340576481968262E-2</v>
      </c>
      <c r="G16" s="567">
        <v>41</v>
      </c>
      <c r="H16" s="572">
        <v>0.54428717807645766</v>
      </c>
      <c r="I16" s="567">
        <v>0.88083684190158207</v>
      </c>
      <c r="J16" s="787">
        <v>137.07310644999998</v>
      </c>
      <c r="K16" s="573">
        <v>1.3900011323897112</v>
      </c>
    </row>
    <row r="17" spans="2:11" s="294" customFormat="1" x14ac:dyDescent="0.25">
      <c r="B17" s="293">
        <v>7</v>
      </c>
      <c r="C17" s="108" t="s">
        <v>660</v>
      </c>
      <c r="D17" s="96" t="s">
        <v>528</v>
      </c>
      <c r="E17" s="787">
        <v>3.9617123400000001</v>
      </c>
      <c r="F17" s="572">
        <v>0.19792974317585527</v>
      </c>
      <c r="G17" s="567">
        <v>8</v>
      </c>
      <c r="H17" s="572">
        <v>0.61725751546645602</v>
      </c>
      <c r="I17" s="567">
        <v>3.8436307165098214</v>
      </c>
      <c r="J17" s="787">
        <v>8.9756270999999987</v>
      </c>
      <c r="K17" s="573">
        <v>2.2655928370609564</v>
      </c>
    </row>
    <row r="18" spans="2:11" s="294" customFormat="1" x14ac:dyDescent="0.25">
      <c r="B18" s="293">
        <v>8</v>
      </c>
      <c r="C18" s="108" t="s">
        <v>660</v>
      </c>
      <c r="D18" s="96" t="s">
        <v>532</v>
      </c>
      <c r="E18" s="787">
        <v>13.23672073</v>
      </c>
      <c r="F18" s="572">
        <v>1</v>
      </c>
      <c r="G18" s="567">
        <v>7</v>
      </c>
      <c r="H18" s="572">
        <v>0.48117535009038837</v>
      </c>
      <c r="I18" s="567">
        <v>3.7918059256357823</v>
      </c>
      <c r="J18" s="787">
        <v>27.97736677</v>
      </c>
      <c r="K18" s="573">
        <v>2.1136176656346213</v>
      </c>
    </row>
    <row r="19" spans="2:11" s="294" customFormat="1" x14ac:dyDescent="0.25">
      <c r="B19" s="293" t="s">
        <v>661</v>
      </c>
      <c r="C19" s="108" t="s">
        <v>660</v>
      </c>
      <c r="D19" s="96" t="s">
        <v>662</v>
      </c>
      <c r="E19" s="787">
        <v>11811.116260180001</v>
      </c>
      <c r="F19" s="572">
        <v>3.8222146825971238E-3</v>
      </c>
      <c r="G19" s="567">
        <v>419</v>
      </c>
      <c r="H19" s="572">
        <v>0.56890193301188707</v>
      </c>
      <c r="I19" s="567">
        <v>0.99969812650798973</v>
      </c>
      <c r="J19" s="787">
        <v>4231.0826978000005</v>
      </c>
      <c r="K19" s="573">
        <v>0.3582288586951492</v>
      </c>
    </row>
    <row r="20" spans="2:11" x14ac:dyDescent="0.25">
      <c r="B20" s="89"/>
      <c r="C20" s="89"/>
      <c r="D20" s="89"/>
      <c r="E20" s="89"/>
      <c r="F20" s="89"/>
      <c r="G20" s="89"/>
      <c r="H20" s="89"/>
      <c r="I20" s="89"/>
      <c r="J20" s="89"/>
      <c r="K20" s="89"/>
    </row>
    <row r="22" spans="2:11" x14ac:dyDescent="0.25">
      <c r="C22" s="289" t="s">
        <v>654</v>
      </c>
      <c r="D22" s="246" t="s">
        <v>663</v>
      </c>
    </row>
    <row r="24" spans="2:11" x14ac:dyDescent="0.25">
      <c r="C24" s="290"/>
      <c r="D24" s="291"/>
      <c r="E24" s="96" t="s">
        <v>239</v>
      </c>
      <c r="F24" s="96" t="s">
        <v>240</v>
      </c>
      <c r="G24" s="96" t="s">
        <v>241</v>
      </c>
      <c r="H24" s="96" t="s">
        <v>242</v>
      </c>
      <c r="I24" s="96" t="s">
        <v>243</v>
      </c>
      <c r="J24" s="96" t="s">
        <v>386</v>
      </c>
      <c r="K24" s="96" t="s">
        <v>387</v>
      </c>
    </row>
    <row r="25" spans="2:11" ht="15" customHeight="1" x14ac:dyDescent="0.25">
      <c r="C25" s="948"/>
      <c r="D25" s="949" t="s">
        <v>656</v>
      </c>
      <c r="E25" s="946" t="s">
        <v>620</v>
      </c>
      <c r="F25" s="942" t="s">
        <v>507</v>
      </c>
      <c r="G25" s="942" t="s">
        <v>508</v>
      </c>
      <c r="H25" s="942" t="s">
        <v>509</v>
      </c>
      <c r="I25" s="942" t="s">
        <v>657</v>
      </c>
      <c r="J25" s="942" t="s">
        <v>474</v>
      </c>
      <c r="K25" s="942" t="s">
        <v>512</v>
      </c>
    </row>
    <row r="26" spans="2:11" x14ac:dyDescent="0.25">
      <c r="B26" s="292"/>
      <c r="C26" s="948"/>
      <c r="D26" s="949"/>
      <c r="E26" s="947"/>
      <c r="F26" s="943"/>
      <c r="G26" s="943"/>
      <c r="H26" s="943"/>
      <c r="I26" s="943"/>
      <c r="J26" s="943"/>
      <c r="K26" s="943"/>
    </row>
    <row r="27" spans="2:11" x14ac:dyDescent="0.25">
      <c r="B27" s="226" t="s">
        <v>658</v>
      </c>
      <c r="C27" s="289" t="s">
        <v>659</v>
      </c>
      <c r="D27" s="291"/>
      <c r="E27" s="289"/>
      <c r="F27" s="289"/>
      <c r="G27" s="289"/>
      <c r="H27" s="289"/>
      <c r="I27" s="289"/>
      <c r="J27" s="289"/>
      <c r="K27" s="289"/>
    </row>
    <row r="28" spans="2:11" x14ac:dyDescent="0.25">
      <c r="B28" s="226">
        <v>1</v>
      </c>
      <c r="C28" s="289"/>
      <c r="D28" s="291" t="s">
        <v>516</v>
      </c>
      <c r="E28" s="568">
        <v>2.3094495799999999</v>
      </c>
      <c r="F28" s="570">
        <v>8.2206156619340533E-4</v>
      </c>
      <c r="G28" s="569">
        <v>7</v>
      </c>
      <c r="H28" s="570">
        <v>0.49027332656198591</v>
      </c>
      <c r="I28" s="569">
        <v>0</v>
      </c>
      <c r="J28" s="568">
        <v>0.24621495000000002</v>
      </c>
      <c r="K28" s="571">
        <v>0.1066119616259386</v>
      </c>
    </row>
    <row r="29" spans="2:11" x14ac:dyDescent="0.25">
      <c r="B29" s="293">
        <v>2</v>
      </c>
      <c r="C29" s="289"/>
      <c r="D29" s="291" t="s">
        <v>519</v>
      </c>
      <c r="E29" s="568">
        <v>9.63966995</v>
      </c>
      <c r="F29" s="570">
        <v>1.797670139112463E-3</v>
      </c>
      <c r="G29" s="569">
        <v>9</v>
      </c>
      <c r="H29" s="570">
        <v>0.54114110722570041</v>
      </c>
      <c r="I29" s="569">
        <v>0</v>
      </c>
      <c r="J29" s="568">
        <v>1.61520328</v>
      </c>
      <c r="K29" s="571">
        <v>0.16755794424268647</v>
      </c>
    </row>
    <row r="30" spans="2:11" x14ac:dyDescent="0.25">
      <c r="B30" s="293">
        <v>3</v>
      </c>
      <c r="C30" s="289"/>
      <c r="D30" s="291" t="s">
        <v>520</v>
      </c>
      <c r="E30" s="568">
        <v>11.21769643</v>
      </c>
      <c r="F30" s="570">
        <v>3.5466686811243043E-3</v>
      </c>
      <c r="G30" s="569">
        <v>21</v>
      </c>
      <c r="H30" s="570">
        <v>0.52577142346816164</v>
      </c>
      <c r="I30" s="569">
        <v>0</v>
      </c>
      <c r="J30" s="568">
        <v>2.7915526900000001</v>
      </c>
      <c r="K30" s="571">
        <v>0.24885257926345936</v>
      </c>
    </row>
    <row r="31" spans="2:11" x14ac:dyDescent="0.25">
      <c r="B31" s="293">
        <v>4</v>
      </c>
      <c r="C31" s="289"/>
      <c r="D31" s="291" t="s">
        <v>521</v>
      </c>
      <c r="E31" s="568">
        <v>15.84726678</v>
      </c>
      <c r="F31" s="570">
        <v>6.1555795688388072E-3</v>
      </c>
      <c r="G31" s="569">
        <v>18</v>
      </c>
      <c r="H31" s="570">
        <v>0.56999897108491604</v>
      </c>
      <c r="I31" s="569">
        <v>0</v>
      </c>
      <c r="J31" s="568">
        <v>5.9558086799999996</v>
      </c>
      <c r="K31" s="571">
        <v>0.37582560845864676</v>
      </c>
    </row>
    <row r="32" spans="2:11" x14ac:dyDescent="0.25">
      <c r="B32" s="293">
        <v>5</v>
      </c>
      <c r="C32" s="289"/>
      <c r="D32" s="291" t="s">
        <v>522</v>
      </c>
      <c r="E32" s="568">
        <v>29.09552918</v>
      </c>
      <c r="F32" s="570">
        <v>1.3398203965846759E-2</v>
      </c>
      <c r="G32" s="569">
        <v>44</v>
      </c>
      <c r="H32" s="570">
        <v>0.59200394336439999</v>
      </c>
      <c r="I32" s="569">
        <v>0</v>
      </c>
      <c r="J32" s="568">
        <v>16.406383269999999</v>
      </c>
      <c r="K32" s="571">
        <v>0.56387987200719469</v>
      </c>
    </row>
    <row r="33" spans="2:11" x14ac:dyDescent="0.25">
      <c r="B33" s="293">
        <v>6</v>
      </c>
      <c r="C33" s="289"/>
      <c r="D33" s="291" t="s">
        <v>525</v>
      </c>
      <c r="E33" s="568">
        <v>16.462080109999999</v>
      </c>
      <c r="F33" s="570">
        <v>5.7443406875336465E-2</v>
      </c>
      <c r="G33" s="569">
        <v>25</v>
      </c>
      <c r="H33" s="570">
        <v>0.54995675865937643</v>
      </c>
      <c r="I33" s="569">
        <v>0</v>
      </c>
      <c r="J33" s="568">
        <v>11.666650299999999</v>
      </c>
      <c r="K33" s="571">
        <v>0.70869842826928142</v>
      </c>
    </row>
    <row r="34" spans="2:11" x14ac:dyDescent="0.25">
      <c r="B34" s="293">
        <v>7</v>
      </c>
      <c r="C34" s="289"/>
      <c r="D34" s="291" t="s">
        <v>528</v>
      </c>
      <c r="E34" s="568">
        <v>4.05592167</v>
      </c>
      <c r="F34" s="570">
        <v>0.16900029472745598</v>
      </c>
      <c r="G34" s="569">
        <v>7</v>
      </c>
      <c r="H34" s="570">
        <v>0.38728298466396577</v>
      </c>
      <c r="I34" s="569">
        <v>0</v>
      </c>
      <c r="J34" s="568">
        <v>2.7266879100000003</v>
      </c>
      <c r="K34" s="571">
        <v>0.6722733158700277</v>
      </c>
    </row>
    <row r="35" spans="2:11" x14ac:dyDescent="0.25">
      <c r="B35" s="293">
        <v>8</v>
      </c>
      <c r="C35" s="289"/>
      <c r="D35" s="291" t="s">
        <v>532</v>
      </c>
      <c r="E35" s="568">
        <v>2.78556355</v>
      </c>
      <c r="F35" s="570">
        <v>1</v>
      </c>
      <c r="G35" s="569">
        <v>4</v>
      </c>
      <c r="H35" s="570">
        <v>0.52519250621699998</v>
      </c>
      <c r="I35" s="569">
        <v>0</v>
      </c>
      <c r="J35" s="568">
        <v>3.9171845599999999</v>
      </c>
      <c r="K35" s="571">
        <v>1.406244908682841</v>
      </c>
    </row>
    <row r="36" spans="2:11" x14ac:dyDescent="0.25">
      <c r="B36" s="293" t="s">
        <v>661</v>
      </c>
      <c r="C36" s="289"/>
      <c r="D36" s="96" t="s">
        <v>662</v>
      </c>
      <c r="E36" s="568">
        <v>91.413177259999983</v>
      </c>
      <c r="F36" s="570">
        <v>5.4292427843058023E-2</v>
      </c>
      <c r="G36" s="569">
        <v>135</v>
      </c>
      <c r="H36" s="570">
        <v>0.55343662125270676</v>
      </c>
      <c r="I36" s="569">
        <v>0</v>
      </c>
      <c r="J36" s="568">
        <v>45.325685619999994</v>
      </c>
      <c r="K36" s="571">
        <v>0.49583317174375613</v>
      </c>
    </row>
    <row r="37" spans="2:11" ht="30" customHeight="1" x14ac:dyDescent="0.25">
      <c r="B37" s="296" t="s">
        <v>664</v>
      </c>
      <c r="C37" s="944" t="s">
        <v>665</v>
      </c>
      <c r="D37" s="945"/>
      <c r="E37" s="568">
        <v>11902.52943744</v>
      </c>
      <c r="F37" s="570">
        <v>4.2098333451878458E-3</v>
      </c>
      <c r="G37" s="569">
        <v>554</v>
      </c>
      <c r="H37" s="570">
        <v>0.5687831571422155</v>
      </c>
      <c r="I37" s="569">
        <v>0.99202029781407308</v>
      </c>
      <c r="J37" s="568">
        <v>4276.4083834200001</v>
      </c>
      <c r="K37" s="571">
        <v>0.35928568006463768</v>
      </c>
    </row>
  </sheetData>
  <mergeCells count="19">
    <mergeCell ref="E8:E9"/>
    <mergeCell ref="F8:F9"/>
    <mergeCell ref="G8:G9"/>
    <mergeCell ref="K25:K26"/>
    <mergeCell ref="C37:D37"/>
    <mergeCell ref="J8:J9"/>
    <mergeCell ref="K8:K9"/>
    <mergeCell ref="C25:C26"/>
    <mergeCell ref="D25:D26"/>
    <mergeCell ref="E25:E26"/>
    <mergeCell ref="F25:F26"/>
    <mergeCell ref="G25:G26"/>
    <mergeCell ref="H25:H26"/>
    <mergeCell ref="I25:I26"/>
    <mergeCell ref="J25:J26"/>
    <mergeCell ref="H8:H9"/>
    <mergeCell ref="I8:I9"/>
    <mergeCell ref="C8:C9"/>
    <mergeCell ref="D8:D9"/>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C1F2-627D-4BC0-84ED-88D93E3D7DBA}">
  <sheetPr codeName="Ark22">
    <pageSetUpPr fitToPage="1"/>
  </sheetPr>
  <dimension ref="B1:N19"/>
  <sheetViews>
    <sheetView showGridLines="0" zoomScaleNormal="100" zoomScalePageLayoutView="80" workbookViewId="0">
      <selection activeCell="F25" sqref="F25"/>
    </sheetView>
  </sheetViews>
  <sheetFormatPr defaultColWidth="8" defaultRowHeight="15" x14ac:dyDescent="0.25"/>
  <cols>
    <col min="1" max="1" width="3.125" style="136" customWidth="1"/>
    <col min="2" max="2" width="5.5" style="136" customWidth="1"/>
    <col min="3" max="3" width="20.875" style="136" customWidth="1"/>
    <col min="4" max="4" width="15.125" style="136" customWidth="1"/>
    <col min="5" max="5" width="14.5" style="136" customWidth="1"/>
    <col min="6" max="6" width="16.125" style="136" customWidth="1"/>
    <col min="7" max="7" width="15.5" style="136" customWidth="1"/>
    <col min="8" max="8" width="17.125" style="136" customWidth="1"/>
    <col min="9" max="9" width="19.125" style="136" customWidth="1"/>
    <col min="10" max="10" width="18.25" style="136" customWidth="1"/>
    <col min="11" max="11" width="21.75" style="136" customWidth="1"/>
    <col min="12" max="12" width="10.625" style="136" customWidth="1"/>
    <col min="13" max="16384" width="8" style="136"/>
  </cols>
  <sheetData>
    <row r="1" spans="2:13" ht="15" customHeight="1" x14ac:dyDescent="0.25"/>
    <row r="2" spans="2:13" ht="20.25" x14ac:dyDescent="0.3">
      <c r="B2" s="115" t="s">
        <v>666</v>
      </c>
      <c r="C2" s="88"/>
      <c r="D2" s="88"/>
      <c r="E2" s="88"/>
      <c r="F2" s="88"/>
      <c r="G2" s="88"/>
      <c r="H2" s="88"/>
      <c r="I2" s="88"/>
      <c r="J2" s="88"/>
      <c r="K2" s="88"/>
    </row>
    <row r="3" spans="2:13" ht="15.75" x14ac:dyDescent="0.25">
      <c r="B3" s="276" t="s">
        <v>667</v>
      </c>
    </row>
    <row r="5" spans="2:13" x14ac:dyDescent="0.25">
      <c r="C5" s="266"/>
      <c r="D5" s="263" t="s">
        <v>239</v>
      </c>
      <c r="E5" s="263" t="s">
        <v>240</v>
      </c>
      <c r="F5" s="263" t="s">
        <v>241</v>
      </c>
      <c r="G5" s="263" t="s">
        <v>242</v>
      </c>
      <c r="H5" s="263" t="s">
        <v>243</v>
      </c>
      <c r="I5" s="263" t="s">
        <v>386</v>
      </c>
      <c r="J5" s="263" t="s">
        <v>387</v>
      </c>
      <c r="K5" s="263" t="s">
        <v>388</v>
      </c>
      <c r="M5" s="1"/>
    </row>
    <row r="6" spans="2:13" ht="15" customHeight="1" x14ac:dyDescent="0.25">
      <c r="C6" s="266" t="s">
        <v>361</v>
      </c>
      <c r="D6" s="940" t="s">
        <v>668</v>
      </c>
      <c r="E6" s="940"/>
      <c r="F6" s="940"/>
      <c r="G6" s="940"/>
      <c r="H6" s="951" t="s">
        <v>669</v>
      </c>
      <c r="I6" s="952"/>
      <c r="J6" s="952"/>
      <c r="K6" s="953"/>
      <c r="M6" s="4"/>
    </row>
    <row r="7" spans="2:13" ht="21" customHeight="1" x14ac:dyDescent="0.25">
      <c r="B7" s="89"/>
      <c r="C7" s="954" t="s">
        <v>670</v>
      </c>
      <c r="D7" s="940" t="s">
        <v>671</v>
      </c>
      <c r="E7" s="940"/>
      <c r="F7" s="940" t="s">
        <v>672</v>
      </c>
      <c r="G7" s="940"/>
      <c r="H7" s="951" t="s">
        <v>671</v>
      </c>
      <c r="I7" s="953"/>
      <c r="J7" s="951" t="s">
        <v>672</v>
      </c>
      <c r="K7" s="953"/>
      <c r="M7" s="1"/>
    </row>
    <row r="8" spans="2:13" x14ac:dyDescent="0.25">
      <c r="B8" s="89"/>
      <c r="C8" s="954"/>
      <c r="D8" s="263" t="s">
        <v>673</v>
      </c>
      <c r="E8" s="263" t="s">
        <v>674</v>
      </c>
      <c r="F8" s="263" t="s">
        <v>673</v>
      </c>
      <c r="G8" s="263" t="s">
        <v>674</v>
      </c>
      <c r="H8" s="265" t="s">
        <v>673</v>
      </c>
      <c r="I8" s="265" t="s">
        <v>674</v>
      </c>
      <c r="J8" s="265" t="s">
        <v>673</v>
      </c>
      <c r="K8" s="265" t="s">
        <v>674</v>
      </c>
      <c r="M8" s="1"/>
    </row>
    <row r="9" spans="2:13" ht="39" customHeight="1" x14ac:dyDescent="0.25">
      <c r="B9" s="226">
        <v>1</v>
      </c>
      <c r="C9" s="267" t="s">
        <v>675</v>
      </c>
      <c r="D9" s="568">
        <v>3711.0383750000001</v>
      </c>
      <c r="E9" s="568">
        <v>57.215000000000003</v>
      </c>
      <c r="F9" s="568">
        <v>0</v>
      </c>
      <c r="G9" s="568">
        <v>438.26745699999998</v>
      </c>
      <c r="H9" s="568">
        <v>0</v>
      </c>
      <c r="I9" s="568">
        <v>42936.418999000001</v>
      </c>
      <c r="J9" s="268"/>
      <c r="K9" s="268"/>
      <c r="M9" s="1"/>
    </row>
    <row r="10" spans="2:13" ht="45.75" customHeight="1" x14ac:dyDescent="0.25">
      <c r="B10" s="226">
        <v>2</v>
      </c>
      <c r="C10" s="267" t="s">
        <v>676</v>
      </c>
      <c r="D10" s="568">
        <v>376.33515499999999</v>
      </c>
      <c r="E10" s="568">
        <v>2007.2665</v>
      </c>
      <c r="F10" s="568">
        <v>1376.0954670000001</v>
      </c>
      <c r="G10" s="568">
        <v>3587.823394</v>
      </c>
      <c r="H10" s="568">
        <v>0</v>
      </c>
      <c r="I10" s="568">
        <v>0</v>
      </c>
      <c r="J10" s="268"/>
      <c r="K10" s="268"/>
    </row>
    <row r="11" spans="2:13" x14ac:dyDescent="0.25">
      <c r="B11" s="226">
        <v>3</v>
      </c>
      <c r="C11" s="267" t="s">
        <v>677</v>
      </c>
      <c r="D11" s="568">
        <v>0</v>
      </c>
      <c r="E11" s="568">
        <v>1110.720419</v>
      </c>
      <c r="F11" s="568">
        <v>0</v>
      </c>
      <c r="G11" s="568">
        <v>2052.4356950000001</v>
      </c>
      <c r="H11" s="568">
        <v>0</v>
      </c>
      <c r="I11" s="568">
        <v>0</v>
      </c>
      <c r="J11" s="268"/>
      <c r="K11" s="268"/>
    </row>
    <row r="12" spans="2:13" x14ac:dyDescent="0.25">
      <c r="B12" s="226">
        <v>4</v>
      </c>
      <c r="C12" s="267" t="s">
        <v>678</v>
      </c>
      <c r="D12" s="568">
        <v>0</v>
      </c>
      <c r="E12" s="568">
        <v>1025.408205</v>
      </c>
      <c r="F12" s="568">
        <v>0</v>
      </c>
      <c r="G12" s="568">
        <v>15.127831</v>
      </c>
      <c r="H12" s="568">
        <v>0</v>
      </c>
      <c r="I12" s="568">
        <v>0</v>
      </c>
      <c r="J12" s="268"/>
      <c r="K12" s="268"/>
    </row>
    <row r="13" spans="2:13" x14ac:dyDescent="0.25">
      <c r="B13" s="226">
        <v>5</v>
      </c>
      <c r="C13" s="267" t="s">
        <v>679</v>
      </c>
      <c r="D13" s="568">
        <v>0</v>
      </c>
      <c r="E13" s="568">
        <v>0</v>
      </c>
      <c r="F13" s="568">
        <v>0</v>
      </c>
      <c r="G13" s="568">
        <v>0</v>
      </c>
      <c r="H13" s="568">
        <v>0</v>
      </c>
      <c r="I13" s="568">
        <v>0</v>
      </c>
      <c r="J13" s="268"/>
      <c r="K13" s="268"/>
    </row>
    <row r="14" spans="2:13" x14ac:dyDescent="0.25">
      <c r="B14" s="226">
        <v>6</v>
      </c>
      <c r="C14" s="267" t="s">
        <v>680</v>
      </c>
      <c r="D14" s="568">
        <v>0</v>
      </c>
      <c r="E14" s="568">
        <v>0</v>
      </c>
      <c r="F14" s="568">
        <v>0</v>
      </c>
      <c r="G14" s="568">
        <v>0</v>
      </c>
      <c r="H14" s="568">
        <v>0</v>
      </c>
      <c r="I14" s="568">
        <v>0</v>
      </c>
      <c r="J14" s="268"/>
      <c r="K14" s="268"/>
    </row>
    <row r="15" spans="2:13" x14ac:dyDescent="0.25">
      <c r="B15" s="226">
        <v>7</v>
      </c>
      <c r="C15" s="267" t="s">
        <v>681</v>
      </c>
      <c r="D15" s="568">
        <v>0</v>
      </c>
      <c r="E15" s="568">
        <v>0</v>
      </c>
      <c r="F15" s="568">
        <v>0</v>
      </c>
      <c r="G15" s="568">
        <v>0</v>
      </c>
      <c r="H15" s="568">
        <v>0</v>
      </c>
      <c r="I15" s="568">
        <v>0</v>
      </c>
      <c r="J15" s="268"/>
      <c r="K15" s="268"/>
    </row>
    <row r="16" spans="2:13" x14ac:dyDescent="0.25">
      <c r="B16" s="226">
        <v>8</v>
      </c>
      <c r="C16" s="267" t="s">
        <v>682</v>
      </c>
      <c r="D16" s="568">
        <v>0</v>
      </c>
      <c r="E16" s="568">
        <v>430.48066299999999</v>
      </c>
      <c r="F16" s="568">
        <v>0</v>
      </c>
      <c r="G16" s="568">
        <v>839.40680999999995</v>
      </c>
      <c r="H16" s="568">
        <v>0</v>
      </c>
      <c r="I16" s="568">
        <v>51165.907764000003</v>
      </c>
      <c r="J16" s="268"/>
      <c r="K16" s="268"/>
    </row>
    <row r="17" spans="2:14" x14ac:dyDescent="0.25">
      <c r="B17" s="257">
        <v>9</v>
      </c>
      <c r="C17" s="271" t="s">
        <v>345</v>
      </c>
      <c r="D17" s="568">
        <v>4087.3735299999998</v>
      </c>
      <c r="E17" s="568">
        <v>4631.0907870000001</v>
      </c>
      <c r="F17" s="568">
        <v>1376.0954670000001</v>
      </c>
      <c r="G17" s="568">
        <v>6933.0611859999999</v>
      </c>
      <c r="H17" s="568">
        <v>0</v>
      </c>
      <c r="I17" s="568">
        <v>94102.326763999998</v>
      </c>
      <c r="J17" s="268"/>
      <c r="K17" s="268"/>
    </row>
    <row r="18" spans="2:14" x14ac:dyDescent="0.25">
      <c r="C18" s="275"/>
      <c r="D18" s="275"/>
      <c r="E18" s="275"/>
      <c r="F18" s="275"/>
      <c r="G18" s="275"/>
      <c r="H18" s="275"/>
      <c r="I18" s="275"/>
      <c r="J18" s="275"/>
      <c r="K18" s="275"/>
    </row>
    <row r="19" spans="2:14" x14ac:dyDescent="0.25">
      <c r="N19" s="92"/>
    </row>
  </sheetData>
  <mergeCells count="7">
    <mergeCell ref="D6:G6"/>
    <mergeCell ref="H6:K6"/>
    <mergeCell ref="C7:C8"/>
    <mergeCell ref="D7:E7"/>
    <mergeCell ref="F7:G7"/>
    <mergeCell ref="H7:I7"/>
    <mergeCell ref="J7:K7"/>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8419D-A3B5-4EAF-9367-EFB60B910F21}">
  <sheetPr codeName="Ark23">
    <pageSetUpPr fitToPage="1"/>
  </sheetPr>
  <dimension ref="B1:I16"/>
  <sheetViews>
    <sheetView showGridLines="0" zoomScaleNormal="100" zoomScalePageLayoutView="80" workbookViewId="0">
      <selection activeCell="D21" sqref="D21"/>
    </sheetView>
  </sheetViews>
  <sheetFormatPr defaultColWidth="8" defaultRowHeight="15" x14ac:dyDescent="0.25"/>
  <cols>
    <col min="1" max="1" width="3.125" style="136" customWidth="1"/>
    <col min="2" max="2" width="8" style="136"/>
    <col min="3" max="3" width="32.75" style="136" customWidth="1"/>
    <col min="4" max="4" width="18.75" style="136" customWidth="1"/>
    <col min="5" max="5" width="19.25" style="136" customWidth="1"/>
    <col min="6" max="6" width="10.625" style="136" customWidth="1"/>
    <col min="7" max="16384" width="8" style="136"/>
  </cols>
  <sheetData>
    <row r="1" spans="2:9" ht="15" customHeight="1" x14ac:dyDescent="0.25"/>
    <row r="2" spans="2:9" ht="20.25" x14ac:dyDescent="0.3">
      <c r="B2" s="115" t="s">
        <v>683</v>
      </c>
      <c r="C2" s="88"/>
      <c r="D2" s="88"/>
      <c r="E2" s="88"/>
    </row>
    <row r="3" spans="2:9" ht="15.75" x14ac:dyDescent="0.25">
      <c r="C3" s="276" t="s">
        <v>684</v>
      </c>
    </row>
    <row r="4" spans="2:9" x14ac:dyDescent="0.25">
      <c r="C4" s="239"/>
      <c r="D4" s="240"/>
      <c r="E4" s="240"/>
    </row>
    <row r="5" spans="2:9" ht="20.100000000000001" customHeight="1" x14ac:dyDescent="0.25">
      <c r="C5" s="266"/>
      <c r="D5" s="265" t="s">
        <v>239</v>
      </c>
      <c r="E5" s="297" t="s">
        <v>240</v>
      </c>
      <c r="G5" s="1"/>
    </row>
    <row r="6" spans="2:9" ht="20.100000000000001" customHeight="1" x14ac:dyDescent="0.25">
      <c r="B6" s="136" t="s">
        <v>361</v>
      </c>
      <c r="C6" s="266"/>
      <c r="D6" s="298" t="s">
        <v>685</v>
      </c>
      <c r="E6" s="263" t="s">
        <v>686</v>
      </c>
      <c r="G6" s="4"/>
    </row>
    <row r="7" spans="2:9" ht="20.100000000000001" customHeight="1" x14ac:dyDescent="0.25">
      <c r="B7" s="299" t="s">
        <v>687</v>
      </c>
      <c r="C7" s="300"/>
      <c r="D7" s="301"/>
      <c r="E7" s="302"/>
      <c r="F7" s="92"/>
      <c r="G7" s="1"/>
      <c r="I7" s="92"/>
    </row>
    <row r="8" spans="2:9" ht="27.75" customHeight="1" x14ac:dyDescent="0.25">
      <c r="B8" s="257">
        <v>1</v>
      </c>
      <c r="C8" s="303" t="s">
        <v>688</v>
      </c>
      <c r="D8" s="568">
        <v>307.55930000000001</v>
      </c>
      <c r="E8" s="568">
        <v>307.55930000000001</v>
      </c>
      <c r="G8" s="1"/>
    </row>
    <row r="9" spans="2:9" x14ac:dyDescent="0.25">
      <c r="B9" s="257">
        <v>2</v>
      </c>
      <c r="C9" s="303" t="s">
        <v>689</v>
      </c>
      <c r="D9" s="568">
        <v>260.65550000000002</v>
      </c>
      <c r="E9" s="568">
        <v>201.0771</v>
      </c>
      <c r="G9" s="1"/>
    </row>
    <row r="10" spans="2:9" x14ac:dyDescent="0.25">
      <c r="B10" s="257">
        <v>3</v>
      </c>
      <c r="C10" s="303" t="s">
        <v>690</v>
      </c>
      <c r="D10" s="568">
        <v>0</v>
      </c>
      <c r="E10" s="568">
        <v>0</v>
      </c>
    </row>
    <row r="11" spans="2:9" x14ac:dyDescent="0.25">
      <c r="B11" s="257">
        <v>4</v>
      </c>
      <c r="C11" s="303" t="s">
        <v>691</v>
      </c>
      <c r="D11" s="568">
        <v>0</v>
      </c>
      <c r="E11" s="568">
        <v>0</v>
      </c>
    </row>
    <row r="12" spans="2:9" x14ac:dyDescent="0.25">
      <c r="B12" s="257">
        <v>5</v>
      </c>
      <c r="C12" s="303" t="s">
        <v>692</v>
      </c>
      <c r="D12" s="568">
        <v>0</v>
      </c>
      <c r="E12" s="568">
        <v>0</v>
      </c>
    </row>
    <row r="13" spans="2:9" ht="27.75" customHeight="1" x14ac:dyDescent="0.25">
      <c r="B13" s="257">
        <v>6</v>
      </c>
      <c r="C13" s="299" t="s">
        <v>693</v>
      </c>
      <c r="D13" s="568">
        <v>568.21479999999997</v>
      </c>
      <c r="E13" s="568">
        <v>508.63639999999998</v>
      </c>
    </row>
    <row r="14" spans="2:9" ht="20.100000000000001" customHeight="1" x14ac:dyDescent="0.25">
      <c r="B14" s="304" t="s">
        <v>694</v>
      </c>
      <c r="C14" s="300"/>
      <c r="D14" s="738"/>
      <c r="E14" s="738"/>
      <c r="F14" s="92"/>
    </row>
    <row r="15" spans="2:9" ht="20.100000000000001" customHeight="1" x14ac:dyDescent="0.25">
      <c r="B15" s="226">
        <v>7</v>
      </c>
      <c r="C15" s="303" t="s">
        <v>695</v>
      </c>
      <c r="D15" s="568">
        <v>4.9060449999999998</v>
      </c>
      <c r="E15" s="568">
        <v>15.555882</v>
      </c>
      <c r="I15" s="92"/>
    </row>
    <row r="16" spans="2:9" ht="20.100000000000001" customHeight="1" x14ac:dyDescent="0.25">
      <c r="B16" s="226">
        <v>8</v>
      </c>
      <c r="C16" s="303" t="s">
        <v>696</v>
      </c>
      <c r="D16" s="568">
        <v>-17.924571</v>
      </c>
      <c r="E16" s="568">
        <v>-4.9060449999999998</v>
      </c>
    </row>
  </sheetData>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AEE5-CF34-4395-9F96-72AAC8C9FA1D}">
  <sheetPr codeName="Ark24">
    <pageSetUpPr fitToPage="1"/>
  </sheetPr>
  <dimension ref="B1:H26"/>
  <sheetViews>
    <sheetView showGridLines="0" zoomScale="75" zoomScaleNormal="75" zoomScalePageLayoutView="90" workbookViewId="0">
      <selection activeCell="E7" activeCellId="1" sqref="D8:D16 E7:E12"/>
    </sheetView>
  </sheetViews>
  <sheetFormatPr defaultColWidth="8" defaultRowHeight="15" x14ac:dyDescent="0.25"/>
  <cols>
    <col min="1" max="1" width="3.125" style="89" customWidth="1"/>
    <col min="2" max="2" width="8" style="89"/>
    <col min="3" max="3" width="75.875" style="89" customWidth="1"/>
    <col min="4" max="4" width="21.75" style="89" customWidth="1"/>
    <col min="5" max="5" width="21.375" style="89" customWidth="1"/>
    <col min="6" max="6" width="10.625" style="89" customWidth="1"/>
    <col min="7" max="16384" width="8" style="89"/>
  </cols>
  <sheetData>
    <row r="1" spans="2:8" ht="15" customHeight="1" x14ac:dyDescent="0.25"/>
    <row r="2" spans="2:8" ht="20.25" x14ac:dyDescent="0.3">
      <c r="B2" s="115" t="s">
        <v>697</v>
      </c>
      <c r="C2" s="305"/>
      <c r="D2" s="305"/>
      <c r="E2" s="305"/>
    </row>
    <row r="3" spans="2:8" ht="15.75" x14ac:dyDescent="0.25">
      <c r="B3" s="306" t="s">
        <v>638</v>
      </c>
    </row>
    <row r="4" spans="2:8" ht="20.100000000000001" customHeight="1" x14ac:dyDescent="0.25">
      <c r="B4" s="307"/>
      <c r="C4" s="308"/>
      <c r="D4" s="307"/>
      <c r="E4" s="307"/>
    </row>
    <row r="5" spans="2:8" ht="20.100000000000001" customHeight="1" x14ac:dyDescent="0.25">
      <c r="B5" s="307"/>
      <c r="C5" s="308"/>
      <c r="D5" s="265" t="s">
        <v>239</v>
      </c>
      <c r="E5" s="265" t="s">
        <v>240</v>
      </c>
      <c r="G5" s="1"/>
    </row>
    <row r="6" spans="2:8" ht="30" customHeight="1" x14ac:dyDescent="0.25">
      <c r="B6" s="307" t="s">
        <v>361</v>
      </c>
      <c r="C6" s="308"/>
      <c r="D6" s="265" t="s">
        <v>698</v>
      </c>
      <c r="E6" s="265" t="s">
        <v>474</v>
      </c>
      <c r="G6" s="4"/>
    </row>
    <row r="7" spans="2:8" ht="20.100000000000001" customHeight="1" x14ac:dyDescent="0.25">
      <c r="B7" s="309">
        <v>1</v>
      </c>
      <c r="C7" s="279" t="s">
        <v>699</v>
      </c>
      <c r="D7" s="739"/>
      <c r="E7" s="788">
        <v>10.626059</v>
      </c>
      <c r="G7" s="1"/>
    </row>
    <row r="8" spans="2:8" ht="29.25" customHeight="1" x14ac:dyDescent="0.25">
      <c r="B8" s="265">
        <v>2</v>
      </c>
      <c r="C8" s="267" t="s">
        <v>700</v>
      </c>
      <c r="D8" s="788">
        <v>531.30294500000002</v>
      </c>
      <c r="E8" s="788">
        <v>10.626059</v>
      </c>
      <c r="G8" s="1"/>
    </row>
    <row r="9" spans="2:8" ht="20.100000000000001" customHeight="1" x14ac:dyDescent="0.25">
      <c r="B9" s="265">
        <v>3</v>
      </c>
      <c r="C9" s="267" t="s">
        <v>701</v>
      </c>
      <c r="D9" s="788">
        <v>216.89949200000001</v>
      </c>
      <c r="E9" s="788">
        <v>4.3379899999999996</v>
      </c>
      <c r="G9" s="1"/>
    </row>
    <row r="10" spans="2:8" ht="20.100000000000001" customHeight="1" x14ac:dyDescent="0.25">
      <c r="B10" s="265">
        <v>4</v>
      </c>
      <c r="C10" s="267" t="s">
        <v>702</v>
      </c>
      <c r="D10" s="788">
        <v>314.40345300000001</v>
      </c>
      <c r="E10" s="788">
        <v>6.2880690000000001</v>
      </c>
    </row>
    <row r="11" spans="2:8" ht="20.100000000000001" customHeight="1" x14ac:dyDescent="0.25">
      <c r="B11" s="265">
        <v>5</v>
      </c>
      <c r="C11" s="267" t="s">
        <v>703</v>
      </c>
      <c r="D11" s="788">
        <v>0</v>
      </c>
      <c r="E11" s="788">
        <v>0</v>
      </c>
    </row>
    <row r="12" spans="2:8" ht="20.100000000000001" customHeight="1" x14ac:dyDescent="0.25">
      <c r="B12" s="265">
        <v>6</v>
      </c>
      <c r="C12" s="267" t="s">
        <v>704</v>
      </c>
      <c r="D12" s="788">
        <v>0</v>
      </c>
      <c r="E12" s="788">
        <v>0</v>
      </c>
    </row>
    <row r="13" spans="2:8" ht="20.100000000000001" customHeight="1" x14ac:dyDescent="0.25">
      <c r="B13" s="265">
        <v>7</v>
      </c>
      <c r="C13" s="267" t="s">
        <v>705</v>
      </c>
      <c r="D13" s="788">
        <v>631.771929</v>
      </c>
      <c r="E13" s="739"/>
      <c r="H13" s="89">
        <v>1000000</v>
      </c>
    </row>
    <row r="14" spans="2:8" ht="20.100000000000001" customHeight="1" x14ac:dyDescent="0.25">
      <c r="B14" s="265">
        <v>8</v>
      </c>
      <c r="C14" s="267" t="s">
        <v>706</v>
      </c>
      <c r="D14" s="788">
        <v>135.45572799999999</v>
      </c>
      <c r="E14" s="740">
        <v>0</v>
      </c>
    </row>
    <row r="15" spans="2:8" ht="20.100000000000001" customHeight="1" x14ac:dyDescent="0.25">
      <c r="B15" s="265">
        <v>9</v>
      </c>
      <c r="C15" s="267" t="s">
        <v>707</v>
      </c>
      <c r="D15" s="788">
        <v>0</v>
      </c>
      <c r="E15" s="740"/>
    </row>
    <row r="16" spans="2:8" ht="20.100000000000001" customHeight="1" x14ac:dyDescent="0.25">
      <c r="B16" s="265">
        <v>10</v>
      </c>
      <c r="C16" s="267" t="s">
        <v>708</v>
      </c>
      <c r="D16" s="788">
        <v>0</v>
      </c>
      <c r="E16" s="740"/>
    </row>
    <row r="17" spans="2:5" ht="20.100000000000001" customHeight="1" x14ac:dyDescent="0.25">
      <c r="B17" s="309">
        <v>11</v>
      </c>
      <c r="C17" s="286" t="s">
        <v>709</v>
      </c>
      <c r="D17" s="739"/>
      <c r="E17" s="740"/>
    </row>
    <row r="18" spans="2:5" ht="32.25" customHeight="1" x14ac:dyDescent="0.25">
      <c r="B18" s="265">
        <v>12</v>
      </c>
      <c r="C18" s="267" t="s">
        <v>710</v>
      </c>
      <c r="D18" s="740"/>
      <c r="E18" s="740"/>
    </row>
    <row r="19" spans="2:5" ht="20.100000000000001" customHeight="1" x14ac:dyDescent="0.25">
      <c r="B19" s="265">
        <v>13</v>
      </c>
      <c r="C19" s="267" t="s">
        <v>701</v>
      </c>
      <c r="D19" s="740"/>
      <c r="E19" s="740"/>
    </row>
    <row r="20" spans="2:5" ht="20.100000000000001" customHeight="1" x14ac:dyDescent="0.25">
      <c r="B20" s="265">
        <v>14</v>
      </c>
      <c r="C20" s="267" t="s">
        <v>702</v>
      </c>
      <c r="D20" s="740"/>
      <c r="E20" s="740"/>
    </row>
    <row r="21" spans="2:5" ht="20.100000000000001" customHeight="1" x14ac:dyDescent="0.25">
      <c r="B21" s="265">
        <v>15</v>
      </c>
      <c r="C21" s="267" t="s">
        <v>703</v>
      </c>
      <c r="D21" s="740"/>
      <c r="E21" s="740"/>
    </row>
    <row r="22" spans="2:5" ht="20.100000000000001" customHeight="1" x14ac:dyDescent="0.25">
      <c r="B22" s="265">
        <v>16</v>
      </c>
      <c r="C22" s="267" t="s">
        <v>704</v>
      </c>
      <c r="D22" s="740"/>
      <c r="E22" s="740"/>
    </row>
    <row r="23" spans="2:5" ht="20.100000000000001" customHeight="1" x14ac:dyDescent="0.25">
      <c r="B23" s="265">
        <v>17</v>
      </c>
      <c r="C23" s="267" t="s">
        <v>705</v>
      </c>
      <c r="D23" s="740"/>
      <c r="E23" s="741"/>
    </row>
    <row r="24" spans="2:5" ht="20.100000000000001" customHeight="1" x14ac:dyDescent="0.25">
      <c r="B24" s="265">
        <v>18</v>
      </c>
      <c r="C24" s="267" t="s">
        <v>706</v>
      </c>
      <c r="D24" s="740"/>
      <c r="E24" s="740"/>
    </row>
    <row r="25" spans="2:5" ht="20.100000000000001" customHeight="1" x14ac:dyDescent="0.25">
      <c r="B25" s="265">
        <v>19</v>
      </c>
      <c r="C25" s="267" t="s">
        <v>707</v>
      </c>
      <c r="D25" s="740"/>
      <c r="E25" s="740"/>
    </row>
    <row r="26" spans="2:5" ht="20.100000000000001" customHeight="1" x14ac:dyDescent="0.25">
      <c r="B26" s="265">
        <v>20</v>
      </c>
      <c r="C26" s="267" t="s">
        <v>708</v>
      </c>
      <c r="D26" s="310"/>
      <c r="E26" s="310"/>
    </row>
  </sheetData>
  <pageMargins left="0.70866141732283472" right="0.70866141732283472" top="0.74803149606299213" bottom="0.74803149606299213" header="0.31496062992125984" footer="0.31496062992125984"/>
  <pageSetup paperSize="9"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EA32-8ACC-4194-9F66-86BEE6B71776}">
  <sheetPr codeName="Ark25">
    <pageSetUpPr fitToPage="1"/>
  </sheetPr>
  <dimension ref="B1:F20"/>
  <sheetViews>
    <sheetView showGridLines="0" zoomScale="70" zoomScaleNormal="70" workbookViewId="0">
      <selection activeCell="J8" sqref="J8"/>
    </sheetView>
  </sheetViews>
  <sheetFormatPr defaultColWidth="10" defaultRowHeight="15" x14ac:dyDescent="0.25"/>
  <cols>
    <col min="1" max="1" width="3.125" style="136" customWidth="1"/>
    <col min="2" max="2" width="5.875" style="136" customWidth="1"/>
    <col min="3" max="3" width="36.5" style="136" customWidth="1"/>
    <col min="4" max="4" width="37.375" style="136" customWidth="1"/>
    <col min="5" max="5" width="10.625" style="136" customWidth="1"/>
    <col min="6" max="16384" width="10" style="136"/>
  </cols>
  <sheetData>
    <row r="1" spans="2:6" ht="15" customHeight="1" x14ac:dyDescent="0.25"/>
    <row r="2" spans="2:6" s="260" customFormat="1" ht="20.25" x14ac:dyDescent="0.25">
      <c r="B2" s="165" t="s">
        <v>711</v>
      </c>
      <c r="C2" s="417"/>
      <c r="D2" s="418"/>
      <c r="E2" s="313"/>
    </row>
    <row r="3" spans="2:6" s="260" customFormat="1" ht="20.25" x14ac:dyDescent="0.25">
      <c r="B3" s="311"/>
      <c r="C3" s="312"/>
      <c r="D3" s="313"/>
      <c r="E3" s="313"/>
    </row>
    <row r="4" spans="2:6" x14ac:dyDescent="0.25">
      <c r="B4" s="275"/>
      <c r="C4" s="275" t="s">
        <v>361</v>
      </c>
      <c r="D4" s="314" t="s">
        <v>239</v>
      </c>
      <c r="F4" s="1"/>
    </row>
    <row r="5" spans="2:6" ht="62.25" customHeight="1" x14ac:dyDescent="0.25">
      <c r="B5" s="315"/>
      <c r="C5" s="316"/>
      <c r="D5" s="317" t="s">
        <v>712</v>
      </c>
      <c r="F5" s="4"/>
    </row>
    <row r="6" spans="2:6" ht="30" customHeight="1" x14ac:dyDescent="0.25">
      <c r="B6" s="315"/>
      <c r="C6" s="318" t="s">
        <v>713</v>
      </c>
      <c r="D6" s="319"/>
      <c r="F6" s="1"/>
    </row>
    <row r="7" spans="2:6" ht="118.5" customHeight="1" x14ac:dyDescent="0.25">
      <c r="B7" s="320">
        <v>1</v>
      </c>
      <c r="C7" s="321" t="s">
        <v>714</v>
      </c>
      <c r="D7" s="420">
        <v>8145.9091177399996</v>
      </c>
      <c r="F7" s="1"/>
    </row>
    <row r="8" spans="2:6" ht="32.25" customHeight="1" x14ac:dyDescent="0.25">
      <c r="B8" s="320">
        <v>2</v>
      </c>
      <c r="C8" s="321" t="s">
        <v>715</v>
      </c>
      <c r="D8" s="420">
        <v>1228.1007961500002</v>
      </c>
      <c r="F8" s="1"/>
    </row>
    <row r="9" spans="2:6" x14ac:dyDescent="0.25">
      <c r="B9" s="320">
        <v>3</v>
      </c>
      <c r="C9" s="321" t="s">
        <v>716</v>
      </c>
      <c r="D9" s="420">
        <v>0</v>
      </c>
    </row>
    <row r="10" spans="2:6" x14ac:dyDescent="0.25">
      <c r="B10" s="320">
        <v>4</v>
      </c>
      <c r="C10" s="321" t="s">
        <v>717</v>
      </c>
      <c r="D10" s="420">
        <v>8.1999999999999998E-7</v>
      </c>
    </row>
    <row r="11" spans="2:6" ht="28.5" customHeight="1" x14ac:dyDescent="0.25">
      <c r="B11" s="320"/>
      <c r="C11" s="279" t="s">
        <v>718</v>
      </c>
      <c r="D11" s="421"/>
    </row>
    <row r="12" spans="2:6" ht="35.25" customHeight="1" x14ac:dyDescent="0.25">
      <c r="B12" s="320">
        <v>5</v>
      </c>
      <c r="C12" s="322" t="s">
        <v>719</v>
      </c>
      <c r="D12" s="420">
        <v>0</v>
      </c>
    </row>
    <row r="13" spans="2:6" ht="75.75" customHeight="1" x14ac:dyDescent="0.25">
      <c r="B13" s="320">
        <v>6</v>
      </c>
      <c r="C13" s="322" t="s">
        <v>720</v>
      </c>
      <c r="D13" s="420">
        <v>7.40852675</v>
      </c>
    </row>
    <row r="14" spans="2:6" ht="35.25" customHeight="1" x14ac:dyDescent="0.25">
      <c r="B14" s="320">
        <v>7</v>
      </c>
      <c r="C14" s="322" t="s">
        <v>721</v>
      </c>
      <c r="D14" s="420">
        <v>0</v>
      </c>
    </row>
    <row r="15" spans="2:6" ht="21" customHeight="1" x14ac:dyDescent="0.25">
      <c r="B15" s="320">
        <v>8</v>
      </c>
      <c r="C15" s="318" t="s">
        <v>722</v>
      </c>
      <c r="D15" s="420">
        <v>0</v>
      </c>
    </row>
    <row r="16" spans="2:6" ht="18.75" customHeight="1" x14ac:dyDescent="0.25">
      <c r="B16" s="320">
        <v>9</v>
      </c>
      <c r="C16" s="323" t="s">
        <v>345</v>
      </c>
      <c r="D16" s="420">
        <v>9381.4184414600004</v>
      </c>
    </row>
    <row r="20" spans="3:5" x14ac:dyDescent="0.25">
      <c r="C20" s="955"/>
      <c r="D20" s="955"/>
      <c r="E20" s="955"/>
    </row>
  </sheetData>
  <mergeCells count="1">
    <mergeCell ref="C20:E20"/>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395C-FEFE-400F-B7FB-77760575B254}">
  <sheetPr codeName="Ark26"/>
  <dimension ref="B1:T35"/>
  <sheetViews>
    <sheetView showGridLines="0" topLeftCell="A3" zoomScale="85" zoomScaleNormal="85" zoomScaleSheetLayoutView="50" workbookViewId="0">
      <selection activeCell="P40" sqref="P40"/>
    </sheetView>
  </sheetViews>
  <sheetFormatPr defaultColWidth="8" defaultRowHeight="15" x14ac:dyDescent="0.25"/>
  <cols>
    <col min="1" max="1" width="3.125" style="89" customWidth="1"/>
    <col min="2" max="2" width="4" style="89" customWidth="1"/>
    <col min="3" max="3" width="8.75" style="89" customWidth="1"/>
    <col min="4" max="4" width="16.25" style="89" customWidth="1"/>
    <col min="5" max="5" width="14" style="89" customWidth="1"/>
    <col min="6" max="6" width="14.875" style="89" customWidth="1"/>
    <col min="7" max="7" width="13.875" style="89" customWidth="1"/>
    <col min="8" max="8" width="12.625" style="89" customWidth="1"/>
    <col min="9" max="9" width="12.5" style="89" customWidth="1"/>
    <col min="10" max="11" width="13.375" style="89" customWidth="1"/>
    <col min="12" max="12" width="15.625" style="89" customWidth="1"/>
    <col min="13" max="13" width="13.875" style="89" customWidth="1"/>
    <col min="14" max="14" width="17" style="89" customWidth="1"/>
    <col min="15" max="15" width="17.125" style="89" customWidth="1"/>
    <col min="16" max="16" width="14.625" style="89" customWidth="1"/>
    <col min="17" max="17" width="10.625" style="89" customWidth="1"/>
    <col min="18" max="18" width="10.625" customWidth="1"/>
    <col min="19" max="16384" width="8" style="89"/>
  </cols>
  <sheetData>
    <row r="1" spans="2:20" ht="15" customHeight="1" x14ac:dyDescent="0.25"/>
    <row r="2" spans="2:20" ht="20.25" x14ac:dyDescent="0.25">
      <c r="B2" s="956" t="s">
        <v>723</v>
      </c>
      <c r="C2" s="956"/>
      <c r="D2" s="956"/>
      <c r="E2" s="956"/>
      <c r="F2" s="956"/>
      <c r="G2" s="956"/>
      <c r="H2" s="956"/>
      <c r="I2" s="956"/>
      <c r="J2" s="956"/>
      <c r="K2" s="956"/>
      <c r="L2" s="956"/>
      <c r="M2" s="956"/>
      <c r="N2" s="956"/>
      <c r="O2" s="956"/>
      <c r="P2" s="956"/>
      <c r="Q2" s="956"/>
    </row>
    <row r="3" spans="2:20" ht="18.75" x14ac:dyDescent="0.25">
      <c r="C3" s="324"/>
    </row>
    <row r="5" spans="2:20" x14ac:dyDescent="0.25">
      <c r="B5" s="128"/>
      <c r="C5" s="128"/>
      <c r="E5" s="325" t="s">
        <v>239</v>
      </c>
      <c r="F5" s="325" t="s">
        <v>240</v>
      </c>
      <c r="G5" s="325" t="s">
        <v>241</v>
      </c>
      <c r="H5" s="325" t="s">
        <v>242</v>
      </c>
      <c r="I5" s="325" t="s">
        <v>243</v>
      </c>
      <c r="J5" s="325" t="s">
        <v>386</v>
      </c>
      <c r="K5" s="325" t="s">
        <v>387</v>
      </c>
      <c r="L5" s="325" t="s">
        <v>388</v>
      </c>
      <c r="M5" s="325" t="s">
        <v>389</v>
      </c>
      <c r="N5" s="325" t="s">
        <v>390</v>
      </c>
      <c r="O5" s="325" t="s">
        <v>391</v>
      </c>
      <c r="P5" s="325" t="s">
        <v>392</v>
      </c>
      <c r="Q5" s="325" t="s">
        <v>423</v>
      </c>
      <c r="S5" s="1"/>
    </row>
    <row r="6" spans="2:20" ht="15.75" customHeight="1" x14ac:dyDescent="0.25">
      <c r="B6" s="128"/>
      <c r="C6" s="128"/>
      <c r="E6" s="960" t="s">
        <v>724</v>
      </c>
      <c r="F6" s="961"/>
      <c r="G6" s="964" t="s">
        <v>725</v>
      </c>
      <c r="H6" s="965"/>
      <c r="I6" s="968" t="s">
        <v>726</v>
      </c>
      <c r="J6" s="957" t="s">
        <v>652</v>
      </c>
      <c r="K6" s="964" t="s">
        <v>727</v>
      </c>
      <c r="L6" s="971"/>
      <c r="M6" s="971"/>
      <c r="N6" s="965"/>
      <c r="O6" s="957" t="s">
        <v>728</v>
      </c>
      <c r="P6" s="957" t="s">
        <v>729</v>
      </c>
      <c r="Q6" s="957" t="s">
        <v>730</v>
      </c>
      <c r="S6" s="4"/>
    </row>
    <row r="7" spans="2:20" x14ac:dyDescent="0.25">
      <c r="B7" s="128"/>
      <c r="C7" s="128"/>
      <c r="E7" s="962"/>
      <c r="F7" s="963"/>
      <c r="G7" s="966"/>
      <c r="H7" s="967"/>
      <c r="I7" s="969"/>
      <c r="J7" s="958"/>
      <c r="K7" s="966"/>
      <c r="L7" s="972"/>
      <c r="M7" s="972"/>
      <c r="N7" s="973"/>
      <c r="O7" s="958"/>
      <c r="P7" s="958"/>
      <c r="Q7" s="958"/>
      <c r="S7" s="1"/>
    </row>
    <row r="8" spans="2:20" ht="92.25" customHeight="1" x14ac:dyDescent="0.25">
      <c r="B8" s="128"/>
      <c r="C8" s="128"/>
      <c r="D8" s="89" t="s">
        <v>361</v>
      </c>
      <c r="E8" s="325" t="s">
        <v>731</v>
      </c>
      <c r="F8" s="325" t="s">
        <v>732</v>
      </c>
      <c r="G8" s="325" t="s">
        <v>733</v>
      </c>
      <c r="H8" s="325" t="s">
        <v>734</v>
      </c>
      <c r="I8" s="970"/>
      <c r="J8" s="959"/>
      <c r="K8" s="325" t="s">
        <v>735</v>
      </c>
      <c r="L8" s="325" t="s">
        <v>725</v>
      </c>
      <c r="M8" s="325" t="s">
        <v>736</v>
      </c>
      <c r="N8" s="326" t="s">
        <v>737</v>
      </c>
      <c r="O8" s="959"/>
      <c r="P8" s="959"/>
      <c r="Q8" s="959"/>
      <c r="S8" s="1"/>
    </row>
    <row r="9" spans="2:20" ht="27.75" customHeight="1" x14ac:dyDescent="0.25">
      <c r="B9" s="327" t="s">
        <v>366</v>
      </c>
      <c r="C9" s="327" t="s">
        <v>738</v>
      </c>
      <c r="D9" s="328" t="s">
        <v>739</v>
      </c>
      <c r="E9" s="329"/>
      <c r="F9" s="329"/>
      <c r="G9" s="329"/>
      <c r="H9" s="329"/>
      <c r="I9" s="329"/>
      <c r="J9" s="329"/>
      <c r="K9" s="329"/>
      <c r="L9" s="329"/>
      <c r="M9" s="329"/>
      <c r="N9" s="329"/>
      <c r="O9" s="329"/>
      <c r="P9" s="330"/>
      <c r="Q9" s="330"/>
      <c r="T9" s="1"/>
    </row>
    <row r="10" spans="2:20" x14ac:dyDescent="0.25">
      <c r="B10" s="445" t="s">
        <v>740</v>
      </c>
      <c r="C10" s="445" t="s">
        <v>741</v>
      </c>
      <c r="D10" s="331" t="s">
        <v>742</v>
      </c>
      <c r="E10" s="454">
        <v>52413.692188980007</v>
      </c>
      <c r="F10" s="454">
        <v>479164.05220340996</v>
      </c>
      <c r="G10" s="454">
        <v>774.74214363999999</v>
      </c>
      <c r="H10" s="454">
        <v>0</v>
      </c>
      <c r="I10" s="454">
        <v>0</v>
      </c>
      <c r="J10" s="455">
        <f t="shared" ref="J10:J29" si="0">(SUM(E10:I10))/1000000</f>
        <v>0.53235248653602996</v>
      </c>
      <c r="K10" s="454">
        <v>11858.159387920001</v>
      </c>
      <c r="L10" s="454">
        <v>62.394778639999998</v>
      </c>
      <c r="M10" s="454">
        <v>0</v>
      </c>
      <c r="N10" s="462">
        <v>14012.346001559999</v>
      </c>
      <c r="O10" s="455">
        <f t="shared" ref="O10:O28" si="1">(N10*12.5)/1000000</f>
        <v>0.17515432501949998</v>
      </c>
      <c r="P10" s="463">
        <v>0.945400480546158</v>
      </c>
      <c r="Q10" s="456">
        <v>2.5000000000000001E-2</v>
      </c>
      <c r="S10" s="461"/>
    </row>
    <row r="11" spans="2:20" x14ac:dyDescent="0.25">
      <c r="B11" s="445" t="s">
        <v>743</v>
      </c>
      <c r="C11" s="445" t="s">
        <v>744</v>
      </c>
      <c r="D11" s="331" t="s">
        <v>745</v>
      </c>
      <c r="E11" s="449">
        <v>0.97961708999999997</v>
      </c>
      <c r="F11" s="449">
        <v>0.84641073999999994</v>
      </c>
      <c r="G11" s="449">
        <v>6.0783599999999997E-3</v>
      </c>
      <c r="H11" s="449">
        <v>0</v>
      </c>
      <c r="I11" s="449">
        <v>0</v>
      </c>
      <c r="J11" s="450">
        <f t="shared" si="0"/>
        <v>1.83210619E-6</v>
      </c>
      <c r="K11" s="449">
        <v>0.10330350000000001</v>
      </c>
      <c r="L11" s="449">
        <v>4.8626999999999996E-4</v>
      </c>
      <c r="M11" s="449">
        <v>0</v>
      </c>
      <c r="N11" s="449">
        <v>0.10378977</v>
      </c>
      <c r="O11" s="450">
        <f t="shared" si="1"/>
        <v>1.2973721250000001E-6</v>
      </c>
      <c r="P11" s="463">
        <v>7.0026031631570588E-6</v>
      </c>
      <c r="Q11" s="446">
        <v>0.01</v>
      </c>
    </row>
    <row r="12" spans="2:20" x14ac:dyDescent="0.25">
      <c r="B12" s="445" t="s">
        <v>746</v>
      </c>
      <c r="C12" s="445" t="s">
        <v>747</v>
      </c>
      <c r="D12" s="331" t="s">
        <v>748</v>
      </c>
      <c r="E12" s="449">
        <v>0</v>
      </c>
      <c r="F12" s="449">
        <v>22.511600309999999</v>
      </c>
      <c r="G12" s="449">
        <v>0</v>
      </c>
      <c r="H12" s="449">
        <v>0</v>
      </c>
      <c r="I12" s="449">
        <v>0</v>
      </c>
      <c r="J12" s="450">
        <f t="shared" si="0"/>
        <v>2.2511600309999998E-5</v>
      </c>
      <c r="K12" s="449">
        <v>0.87477106999999998</v>
      </c>
      <c r="L12" s="449">
        <v>0</v>
      </c>
      <c r="M12" s="449">
        <v>0</v>
      </c>
      <c r="N12" s="449">
        <v>0.87477106999999998</v>
      </c>
      <c r="O12" s="450">
        <f t="shared" si="1"/>
        <v>1.0934638375000001E-5</v>
      </c>
      <c r="P12" s="463">
        <v>5.9020023474570609E-5</v>
      </c>
      <c r="Q12" s="446">
        <v>1.4999999999999999E-2</v>
      </c>
    </row>
    <row r="13" spans="2:20" x14ac:dyDescent="0.25">
      <c r="B13" s="445" t="s">
        <v>749</v>
      </c>
      <c r="C13" s="445" t="s">
        <v>750</v>
      </c>
      <c r="D13" s="331" t="s">
        <v>751</v>
      </c>
      <c r="E13" s="451">
        <v>0</v>
      </c>
      <c r="F13" s="451">
        <v>26.177653600000003</v>
      </c>
      <c r="G13" s="451">
        <v>0</v>
      </c>
      <c r="H13" s="451">
        <v>0</v>
      </c>
      <c r="I13" s="451">
        <v>0</v>
      </c>
      <c r="J13" s="450">
        <f t="shared" si="0"/>
        <v>2.6177653600000003E-5</v>
      </c>
      <c r="K13" s="451">
        <v>0.94070924</v>
      </c>
      <c r="L13" s="451">
        <v>0</v>
      </c>
      <c r="M13" s="451">
        <v>0</v>
      </c>
      <c r="N13" s="451">
        <v>0.94070924</v>
      </c>
      <c r="O13" s="450">
        <f t="shared" si="1"/>
        <v>1.1758865500000001E-5</v>
      </c>
      <c r="P13" s="463">
        <v>6.3468812963311046E-5</v>
      </c>
      <c r="Q13" s="447">
        <v>2.5000000000000001E-2</v>
      </c>
    </row>
    <row r="14" spans="2:20" x14ac:dyDescent="0.25">
      <c r="B14" s="445" t="s">
        <v>752</v>
      </c>
      <c r="C14" s="445" t="s">
        <v>753</v>
      </c>
      <c r="D14" s="331" t="s">
        <v>754</v>
      </c>
      <c r="E14" s="451">
        <v>67.536372639999996</v>
      </c>
      <c r="F14" s="451">
        <v>1461.2087604200001</v>
      </c>
      <c r="G14" s="451">
        <v>16.5525518</v>
      </c>
      <c r="H14" s="451">
        <v>0</v>
      </c>
      <c r="I14" s="451">
        <v>101.49264434999999</v>
      </c>
      <c r="J14" s="450">
        <f t="shared" si="0"/>
        <v>1.6467903292100002E-3</v>
      </c>
      <c r="K14" s="451">
        <v>52.65376895</v>
      </c>
      <c r="L14" s="451">
        <v>1.96522883</v>
      </c>
      <c r="M14" s="451">
        <v>1.6238823100000002</v>
      </c>
      <c r="N14" s="451">
        <v>56.242880090000007</v>
      </c>
      <c r="O14" s="450">
        <f t="shared" si="1"/>
        <v>7.0303600112500014E-4</v>
      </c>
      <c r="P14" s="463">
        <v>3.7946569302860691E-3</v>
      </c>
      <c r="Q14" s="447">
        <v>7.4999999999999997E-3</v>
      </c>
    </row>
    <row r="15" spans="2:20" x14ac:dyDescent="0.25">
      <c r="B15" s="445" t="s">
        <v>755</v>
      </c>
      <c r="C15" s="445" t="s">
        <v>756</v>
      </c>
      <c r="D15" s="331" t="s">
        <v>757</v>
      </c>
      <c r="E15" s="451">
        <v>0</v>
      </c>
      <c r="F15" s="451">
        <v>30.50881493</v>
      </c>
      <c r="G15" s="451">
        <v>0</v>
      </c>
      <c r="H15" s="451">
        <v>0</v>
      </c>
      <c r="I15" s="451">
        <v>0</v>
      </c>
      <c r="J15" s="450">
        <f t="shared" si="0"/>
        <v>3.0508814930000001E-5</v>
      </c>
      <c r="K15" s="451">
        <v>1.19414694</v>
      </c>
      <c r="L15" s="451">
        <v>0</v>
      </c>
      <c r="M15" s="451">
        <v>0</v>
      </c>
      <c r="N15" s="451">
        <v>1.19414694</v>
      </c>
      <c r="O15" s="450">
        <f t="shared" si="1"/>
        <v>1.492683675E-5</v>
      </c>
      <c r="P15" s="463">
        <v>8.0568028422438182E-5</v>
      </c>
      <c r="Q15" s="447">
        <v>0.01</v>
      </c>
    </row>
    <row r="16" spans="2:20" x14ac:dyDescent="0.25">
      <c r="B16" s="445" t="s">
        <v>758</v>
      </c>
      <c r="C16" s="445" t="s">
        <v>759</v>
      </c>
      <c r="D16" s="331" t="s">
        <v>760</v>
      </c>
      <c r="E16" s="451">
        <v>592.88627144000009</v>
      </c>
      <c r="F16" s="451">
        <v>237.57224328999999</v>
      </c>
      <c r="G16" s="451">
        <v>4.8313733299999999</v>
      </c>
      <c r="H16" s="451">
        <v>0</v>
      </c>
      <c r="I16" s="451">
        <v>1057.21132158</v>
      </c>
      <c r="J16" s="450">
        <f t="shared" si="0"/>
        <v>1.89250120964E-3</v>
      </c>
      <c r="K16" s="451">
        <v>42.332586790000001</v>
      </c>
      <c r="L16" s="451">
        <v>0.40740480000000001</v>
      </c>
      <c r="M16" s="451">
        <v>16.915381149999998</v>
      </c>
      <c r="N16" s="451">
        <v>59.655372729999996</v>
      </c>
      <c r="O16" s="450">
        <f t="shared" si="1"/>
        <v>7.4569215912500002E-4</v>
      </c>
      <c r="P16" s="463">
        <v>4.0248947635052211E-3</v>
      </c>
      <c r="Q16" s="447">
        <v>5.0000000000000001E-3</v>
      </c>
    </row>
    <row r="17" spans="2:17" x14ac:dyDescent="0.25">
      <c r="B17" s="445" t="s">
        <v>761</v>
      </c>
      <c r="C17" s="445" t="s">
        <v>762</v>
      </c>
      <c r="D17" s="457" t="s">
        <v>763</v>
      </c>
      <c r="E17" s="458">
        <v>102.5698019</v>
      </c>
      <c r="F17" s="458">
        <v>963.89071908000005</v>
      </c>
      <c r="G17" s="458">
        <v>9.988444470000001</v>
      </c>
      <c r="H17" s="458">
        <v>0</v>
      </c>
      <c r="I17" s="458">
        <v>0</v>
      </c>
      <c r="J17" s="450">
        <f t="shared" si="0"/>
        <v>1.0764489654500001E-3</v>
      </c>
      <c r="K17" s="458">
        <v>25.96637436</v>
      </c>
      <c r="L17" s="458">
        <v>0.81413953000000006</v>
      </c>
      <c r="M17" s="458">
        <v>0</v>
      </c>
      <c r="N17" s="458">
        <v>26.780513890000002</v>
      </c>
      <c r="O17" s="450">
        <f t="shared" si="1"/>
        <v>3.3475642362500001E-4</v>
      </c>
      <c r="P17" s="463">
        <v>1.8068573740657248E-3</v>
      </c>
      <c r="Q17" s="447">
        <v>0.01</v>
      </c>
    </row>
    <row r="18" spans="2:17" ht="27.75" customHeight="1" x14ac:dyDescent="0.25">
      <c r="B18" s="445" t="s">
        <v>764</v>
      </c>
      <c r="C18" s="445" t="s">
        <v>765</v>
      </c>
      <c r="D18" s="331" t="s">
        <v>766</v>
      </c>
      <c r="E18" s="451">
        <v>85.849186779999997</v>
      </c>
      <c r="F18" s="451">
        <v>99.817963919999997</v>
      </c>
      <c r="G18" s="451">
        <v>3.5282003799999999</v>
      </c>
      <c r="H18" s="451">
        <v>0</v>
      </c>
      <c r="I18" s="451">
        <v>0</v>
      </c>
      <c r="J18" s="450">
        <f t="shared" si="0"/>
        <v>1.8919535107999997E-4</v>
      </c>
      <c r="K18" s="451">
        <v>18.553370609999998</v>
      </c>
      <c r="L18" s="451">
        <v>0.28225603000000005</v>
      </c>
      <c r="M18" s="451">
        <v>0</v>
      </c>
      <c r="N18" s="451">
        <v>18.835626640000001</v>
      </c>
      <c r="O18" s="450">
        <f t="shared" si="1"/>
        <v>2.35445333E-4</v>
      </c>
      <c r="P18" s="463">
        <v>1.270822921076994E-3</v>
      </c>
      <c r="Q18" s="447">
        <v>0.01</v>
      </c>
    </row>
    <row r="19" spans="2:17" x14ac:dyDescent="0.25">
      <c r="B19" s="445" t="s">
        <v>767</v>
      </c>
      <c r="C19" s="445" t="s">
        <v>768</v>
      </c>
      <c r="D19" s="331" t="s">
        <v>769</v>
      </c>
      <c r="E19" s="451">
        <v>0</v>
      </c>
      <c r="F19" s="451">
        <v>2.8304000000000003E-4</v>
      </c>
      <c r="G19" s="451">
        <v>0</v>
      </c>
      <c r="H19" s="451">
        <v>0</v>
      </c>
      <c r="I19" s="451">
        <v>0</v>
      </c>
      <c r="J19" s="450">
        <f t="shared" si="0"/>
        <v>2.8304000000000004E-10</v>
      </c>
      <c r="K19" s="451">
        <v>2.3390000000000001E-5</v>
      </c>
      <c r="L19" s="451">
        <v>0</v>
      </c>
      <c r="M19" s="451">
        <v>0</v>
      </c>
      <c r="N19" s="451">
        <v>2.3390000000000001E-5</v>
      </c>
      <c r="O19" s="450">
        <f t="shared" si="1"/>
        <v>2.9237499999999999E-10</v>
      </c>
      <c r="P19" s="463">
        <v>1.5781024274959237E-9</v>
      </c>
      <c r="Q19" s="447">
        <v>5.0000000000000001E-3</v>
      </c>
    </row>
    <row r="20" spans="2:17" x14ac:dyDescent="0.25">
      <c r="B20" s="445" t="s">
        <v>770</v>
      </c>
      <c r="C20" s="445" t="s">
        <v>771</v>
      </c>
      <c r="D20" s="331" t="s">
        <v>772</v>
      </c>
      <c r="E20" s="451">
        <v>51.822956049999995</v>
      </c>
      <c r="F20" s="451">
        <v>40.597743950000002</v>
      </c>
      <c r="G20" s="451">
        <v>5.3577960000000001E-2</v>
      </c>
      <c r="H20" s="451">
        <v>0</v>
      </c>
      <c r="I20" s="451">
        <v>3562.0458938299998</v>
      </c>
      <c r="J20" s="450">
        <f t="shared" si="0"/>
        <v>3.6545201717899998E-3</v>
      </c>
      <c r="K20" s="451">
        <v>8.4356122899999999</v>
      </c>
      <c r="L20" s="451">
        <v>4.2862400000000002E-3</v>
      </c>
      <c r="M20" s="451">
        <v>55.791696250000001</v>
      </c>
      <c r="N20" s="451">
        <v>64.231594779999995</v>
      </c>
      <c r="O20" s="450">
        <f t="shared" si="1"/>
        <v>8.0289493474999991E-4</v>
      </c>
      <c r="P20" s="463">
        <v>4.3336483815413634E-3</v>
      </c>
      <c r="Q20" s="447">
        <v>5.0000000000000001E-3</v>
      </c>
    </row>
    <row r="21" spans="2:17" x14ac:dyDescent="0.25">
      <c r="B21" s="445" t="s">
        <v>773</v>
      </c>
      <c r="C21" s="445" t="s">
        <v>774</v>
      </c>
      <c r="D21" s="331" t="s">
        <v>775</v>
      </c>
      <c r="E21" s="451">
        <v>0</v>
      </c>
      <c r="F21" s="451">
        <v>8.4824893699999997</v>
      </c>
      <c r="G21" s="451">
        <v>0.10621916000000001</v>
      </c>
      <c r="H21" s="451">
        <v>0</v>
      </c>
      <c r="I21" s="451">
        <v>0</v>
      </c>
      <c r="J21" s="450">
        <f t="shared" si="0"/>
        <v>8.5887085300000007E-6</v>
      </c>
      <c r="K21" s="451">
        <v>0.83268030000000004</v>
      </c>
      <c r="L21" s="451">
        <v>8.4975300000000014E-3</v>
      </c>
      <c r="M21" s="451">
        <v>0</v>
      </c>
      <c r="N21" s="451">
        <v>0.8411778299999999</v>
      </c>
      <c r="O21" s="450">
        <f t="shared" si="1"/>
        <v>1.0514722874999998E-5</v>
      </c>
      <c r="P21" s="463">
        <v>5.6753517549326777E-5</v>
      </c>
      <c r="Q21" s="447">
        <v>0.02</v>
      </c>
    </row>
    <row r="22" spans="2:17" x14ac:dyDescent="0.25">
      <c r="B22" s="445" t="s">
        <v>776</v>
      </c>
      <c r="C22" s="445" t="s">
        <v>777</v>
      </c>
      <c r="D22" s="331" t="s">
        <v>778</v>
      </c>
      <c r="E22" s="451">
        <v>7.0457090500000001</v>
      </c>
      <c r="F22" s="451">
        <v>86.70377409000001</v>
      </c>
      <c r="G22" s="451">
        <v>77.7795962</v>
      </c>
      <c r="H22" s="451">
        <v>0</v>
      </c>
      <c r="I22" s="451">
        <v>0</v>
      </c>
      <c r="J22" s="450">
        <f t="shared" si="0"/>
        <v>1.7152907934E-4</v>
      </c>
      <c r="K22" s="451">
        <v>4.11488444</v>
      </c>
      <c r="L22" s="451">
        <v>6.4034493799999996</v>
      </c>
      <c r="M22" s="451">
        <v>0</v>
      </c>
      <c r="N22" s="451">
        <v>10.518333820000001</v>
      </c>
      <c r="O22" s="450">
        <f t="shared" si="1"/>
        <v>1.3147917275000001E-4</v>
      </c>
      <c r="P22" s="463">
        <v>7.0966259660344049E-4</v>
      </c>
      <c r="Q22" s="447">
        <v>5.0000000000000001E-3</v>
      </c>
    </row>
    <row r="23" spans="2:17" x14ac:dyDescent="0.25">
      <c r="B23" s="445" t="s">
        <v>779</v>
      </c>
      <c r="C23" s="445" t="s">
        <v>780</v>
      </c>
      <c r="D23" s="331" t="s">
        <v>781</v>
      </c>
      <c r="E23" s="451">
        <v>219.39631797000001</v>
      </c>
      <c r="F23" s="451">
        <v>1.68012275</v>
      </c>
      <c r="G23" s="451">
        <v>9.2871907</v>
      </c>
      <c r="H23" s="451">
        <v>0</v>
      </c>
      <c r="I23" s="451">
        <v>310.39985701999996</v>
      </c>
      <c r="J23" s="450">
        <f t="shared" si="0"/>
        <v>5.4076348843999991E-4</v>
      </c>
      <c r="K23" s="451">
        <v>2.7614995499999999</v>
      </c>
      <c r="L23" s="451">
        <v>0.74688670999999995</v>
      </c>
      <c r="M23" s="451">
        <v>4.9663977099999999</v>
      </c>
      <c r="N23" s="451">
        <v>8.4747839700000007</v>
      </c>
      <c r="O23" s="450">
        <f t="shared" si="1"/>
        <v>1.0593479962500001E-4</v>
      </c>
      <c r="P23" s="463">
        <v>5.7178611182387949E-4</v>
      </c>
      <c r="Q23" s="447">
        <v>0.01</v>
      </c>
    </row>
    <row r="24" spans="2:17" x14ac:dyDescent="0.25">
      <c r="B24" s="445" t="s">
        <v>782</v>
      </c>
      <c r="C24" s="445" t="s">
        <v>783</v>
      </c>
      <c r="D24" s="331" t="s">
        <v>784</v>
      </c>
      <c r="E24" s="451">
        <v>171.74804404</v>
      </c>
      <c r="F24" s="451">
        <v>2549.7755647899999</v>
      </c>
      <c r="G24" s="451">
        <v>19.535166760000003</v>
      </c>
      <c r="H24" s="451">
        <v>0</v>
      </c>
      <c r="I24" s="451">
        <v>0</v>
      </c>
      <c r="J24" s="450">
        <f t="shared" si="0"/>
        <v>2.7410587755899996E-3</v>
      </c>
      <c r="K24" s="451">
        <v>116.9745693</v>
      </c>
      <c r="L24" s="451">
        <v>1.5628133400000002</v>
      </c>
      <c r="M24" s="451">
        <v>0</v>
      </c>
      <c r="N24" s="451">
        <v>118.53738264</v>
      </c>
      <c r="O24" s="450">
        <f t="shared" si="1"/>
        <v>1.481717283E-3</v>
      </c>
      <c r="P24" s="463">
        <v>7.9976114276698231E-3</v>
      </c>
      <c r="Q24" s="447">
        <v>2.5000000000000001E-2</v>
      </c>
    </row>
    <row r="25" spans="2:17" x14ac:dyDescent="0.25">
      <c r="B25" s="445" t="s">
        <v>785</v>
      </c>
      <c r="C25" s="445" t="s">
        <v>786</v>
      </c>
      <c r="D25" s="331" t="s">
        <v>787</v>
      </c>
      <c r="E25" s="451">
        <v>0</v>
      </c>
      <c r="F25" s="451">
        <v>0.89031921999999997</v>
      </c>
      <c r="G25" s="451">
        <v>0</v>
      </c>
      <c r="H25" s="451">
        <v>0</v>
      </c>
      <c r="I25" s="451">
        <v>0</v>
      </c>
      <c r="J25" s="450">
        <f t="shared" si="0"/>
        <v>8.9031921999999992E-7</v>
      </c>
      <c r="K25" s="451">
        <v>4.7806099999999994E-3</v>
      </c>
      <c r="L25" s="451">
        <v>0</v>
      </c>
      <c r="M25" s="451">
        <v>0</v>
      </c>
      <c r="N25" s="451">
        <v>4.7806099999999994E-3</v>
      </c>
      <c r="O25" s="450">
        <f t="shared" si="1"/>
        <v>5.9757625000000001E-8</v>
      </c>
      <c r="P25" s="463">
        <v>3.225434906332316E-7</v>
      </c>
      <c r="Q25" s="447">
        <v>5.0000000000000001E-3</v>
      </c>
    </row>
    <row r="26" spans="2:17" x14ac:dyDescent="0.25">
      <c r="B26" s="445" t="s">
        <v>788</v>
      </c>
      <c r="C26" s="445" t="s">
        <v>789</v>
      </c>
      <c r="D26" s="331" t="s">
        <v>790</v>
      </c>
      <c r="E26" s="451">
        <v>534.05044626999995</v>
      </c>
      <c r="F26" s="451">
        <v>4291.5592648700003</v>
      </c>
      <c r="G26" s="451">
        <v>12.286997699999999</v>
      </c>
      <c r="H26" s="451">
        <v>0</v>
      </c>
      <c r="I26" s="451">
        <v>0</v>
      </c>
      <c r="J26" s="450">
        <f t="shared" si="0"/>
        <v>4.8378967088400001E-3</v>
      </c>
      <c r="K26" s="451">
        <v>211.22449684</v>
      </c>
      <c r="L26" s="451">
        <v>0.98295981999999993</v>
      </c>
      <c r="M26" s="451">
        <v>0</v>
      </c>
      <c r="N26" s="451">
        <v>212.20745665999999</v>
      </c>
      <c r="O26" s="450">
        <f t="shared" si="1"/>
        <v>2.6525932082499997E-3</v>
      </c>
      <c r="P26" s="463">
        <v>1.4317447733556306E-2</v>
      </c>
      <c r="Q26" s="447">
        <v>0.02</v>
      </c>
    </row>
    <row r="27" spans="2:17" x14ac:dyDescent="0.25">
      <c r="B27" s="445" t="s">
        <v>791</v>
      </c>
      <c r="C27" s="445" t="s">
        <v>792</v>
      </c>
      <c r="D27" s="331" t="s">
        <v>793</v>
      </c>
      <c r="E27" s="451">
        <v>0</v>
      </c>
      <c r="F27" s="451">
        <v>14.87153399</v>
      </c>
      <c r="G27" s="451">
        <v>0</v>
      </c>
      <c r="H27" s="451">
        <v>0</v>
      </c>
      <c r="I27" s="451">
        <v>0</v>
      </c>
      <c r="J27" s="450">
        <f t="shared" si="0"/>
        <v>1.487153399E-5</v>
      </c>
      <c r="K27" s="451">
        <v>0.45007064000000002</v>
      </c>
      <c r="L27" s="451">
        <v>0</v>
      </c>
      <c r="M27" s="451">
        <v>0</v>
      </c>
      <c r="N27" s="451">
        <v>0.45007064000000002</v>
      </c>
      <c r="O27" s="450">
        <f t="shared" si="1"/>
        <v>5.625883E-6</v>
      </c>
      <c r="P27" s="463">
        <v>3.0365864451844547E-5</v>
      </c>
      <c r="Q27" s="447">
        <v>0.01</v>
      </c>
    </row>
    <row r="28" spans="2:17" x14ac:dyDescent="0.25">
      <c r="B28" s="445" t="s">
        <v>794</v>
      </c>
      <c r="C28" s="452"/>
      <c r="D28" s="453" t="s">
        <v>795</v>
      </c>
      <c r="E28" s="454">
        <f>(E29-SUM(E10:E27))/1000000</f>
        <v>7.5244455405000185E-4</v>
      </c>
      <c r="F28" s="454">
        <f>(F29-SUM(F10:F27))/1000000</f>
        <v>5.1149548967400335E-3</v>
      </c>
      <c r="G28" s="454">
        <f>(G29-SUM(G10:G27))/1000000</f>
        <v>9.7471477249999911E-5</v>
      </c>
      <c r="H28" s="454">
        <f t="shared" ref="H28" si="2">H29-SUM(H10:H27)</f>
        <v>0</v>
      </c>
      <c r="I28" s="454">
        <f>(I29-SUM(I10:I27))/1000000</f>
        <v>2.6650797517999997E-3</v>
      </c>
      <c r="J28" s="455">
        <f t="shared" si="0"/>
        <v>8.6299506798400362E-9</v>
      </c>
      <c r="K28" s="454">
        <f>(K29-SUM(K10:K27))/1000000</f>
        <v>1.8175802072999977E-4</v>
      </c>
      <c r="L28" s="454">
        <f>(L29-SUM(L10:L27))/1000000</f>
        <v>4.566523789999991E-6</v>
      </c>
      <c r="M28" s="454">
        <f>(M29-SUM(M10:M27))/1000000</f>
        <v>4.3034176599999993E-5</v>
      </c>
      <c r="N28" s="454">
        <f>(N29-SUM(N10:N27))/1000000</f>
        <v>2.2935872113000186E-4</v>
      </c>
      <c r="O28" s="455">
        <f t="shared" si="1"/>
        <v>2.866984014125023E-9</v>
      </c>
      <c r="P28" s="463">
        <v>1.54746282420957E-2</v>
      </c>
      <c r="Q28" s="463">
        <v>0</v>
      </c>
    </row>
    <row r="29" spans="2:17" x14ac:dyDescent="0.25">
      <c r="B29" s="335" t="s">
        <v>368</v>
      </c>
      <c r="C29" s="335"/>
      <c r="D29" s="333" t="s">
        <v>345</v>
      </c>
      <c r="E29" s="449">
        <v>55000.021466260005</v>
      </c>
      <c r="F29" s="449">
        <v>494116.10236250999</v>
      </c>
      <c r="G29" s="449">
        <v>1026.1690177099999</v>
      </c>
      <c r="H29" s="449">
        <v>0</v>
      </c>
      <c r="I29" s="449">
        <v>7696.2294685799998</v>
      </c>
      <c r="J29" s="450">
        <f t="shared" si="0"/>
        <v>0.55783852231506004</v>
      </c>
      <c r="K29" s="449">
        <v>12527.33505747</v>
      </c>
      <c r="L29" s="449">
        <v>80.139710909999991</v>
      </c>
      <c r="M29" s="449">
        <v>122.33153401999999</v>
      </c>
      <c r="N29" s="449">
        <v>14821.5981374</v>
      </c>
      <c r="O29" s="450">
        <f>(N29*12.5)/1000000</f>
        <v>0.18526997671750001</v>
      </c>
      <c r="P29" s="464">
        <v>1</v>
      </c>
      <c r="Q29" s="336"/>
    </row>
    <row r="35" spans="6:6" x14ac:dyDescent="0.25">
      <c r="F35" s="779"/>
    </row>
  </sheetData>
  <mergeCells count="9">
    <mergeCell ref="B2:Q2"/>
    <mergeCell ref="P6:P8"/>
    <mergeCell ref="Q6:Q8"/>
    <mergeCell ref="E6:F7"/>
    <mergeCell ref="G6:H7"/>
    <mergeCell ref="I6:I8"/>
    <mergeCell ref="J6:J8"/>
    <mergeCell ref="K6:N7"/>
    <mergeCell ref="O6:O8"/>
  </mergeCells>
  <phoneticPr fontId="38" type="noConversion"/>
  <conditionalFormatting sqref="E29:P29 E12:I12 K12:N12 E9:O9 E11:O11 J12:J29 O12:O28 Q11:Q12">
    <cfRule type="cellIs" dxfId="3" priority="14" stopIfTrue="1" operator="lessThan">
      <formula>0</formula>
    </cfRule>
  </conditionalFormatting>
  <conditionalFormatting sqref="Q29">
    <cfRule type="cellIs" dxfId="2" priority="13" stopIfTrue="1" operator="lessThan">
      <formula>0</formula>
    </cfRule>
  </conditionalFormatting>
  <conditionalFormatting sqref="O10 J10">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8B67-17B1-403C-ADBD-6BF2ED23F50F}">
  <sheetPr codeName="Ark27"/>
  <dimension ref="B1:F9"/>
  <sheetViews>
    <sheetView showGridLines="0" zoomScale="130" zoomScaleNormal="130" workbookViewId="0">
      <selection activeCell="D6" sqref="D6"/>
    </sheetView>
  </sheetViews>
  <sheetFormatPr defaultColWidth="8" defaultRowHeight="15" x14ac:dyDescent="0.25"/>
  <cols>
    <col min="1" max="1" width="3.125" style="136" customWidth="1"/>
    <col min="2" max="2" width="8" style="136"/>
    <col min="3" max="3" width="48.375" style="136" customWidth="1"/>
    <col min="4" max="4" width="19.25" style="136" customWidth="1"/>
    <col min="5" max="5" width="10.625" style="136" customWidth="1"/>
    <col min="6" max="6" width="23.25" style="136" customWidth="1"/>
    <col min="7" max="7" width="38.5" style="136" bestFit="1" customWidth="1"/>
    <col min="8" max="8" width="14.5" style="136" customWidth="1"/>
    <col min="9" max="9" width="22.625" style="136" bestFit="1" customWidth="1"/>
    <col min="10" max="10" width="12.25" style="136" customWidth="1"/>
    <col min="11" max="11" width="22.625" style="136" bestFit="1" customWidth="1"/>
    <col min="12" max="16384" width="8" style="136"/>
  </cols>
  <sheetData>
    <row r="1" spans="2:6" ht="15" customHeight="1" x14ac:dyDescent="0.3">
      <c r="C1" s="337"/>
    </row>
    <row r="2" spans="2:6" ht="20.25" x14ac:dyDescent="0.3">
      <c r="B2" s="115" t="s">
        <v>796</v>
      </c>
      <c r="C2" s="288"/>
      <c r="D2" s="288"/>
    </row>
    <row r="5" spans="2:6" x14ac:dyDescent="0.25">
      <c r="C5" s="460" t="s">
        <v>361</v>
      </c>
      <c r="D5" s="339" t="s">
        <v>239</v>
      </c>
      <c r="F5" s="1"/>
    </row>
    <row r="6" spans="2:6" x14ac:dyDescent="0.25">
      <c r="B6" s="340">
        <v>1</v>
      </c>
      <c r="C6" s="341" t="s">
        <v>195</v>
      </c>
      <c r="D6" s="334">
        <v>222525.10400000002</v>
      </c>
      <c r="F6" s="4"/>
    </row>
    <row r="7" spans="2:6" x14ac:dyDescent="0.25">
      <c r="B7" s="340">
        <v>2</v>
      </c>
      <c r="C7" s="341" t="s">
        <v>797</v>
      </c>
      <c r="D7" s="459">
        <v>2.4236384951855199E-2</v>
      </c>
      <c r="F7" s="1"/>
    </row>
    <row r="8" spans="2:6" ht="30" x14ac:dyDescent="0.25">
      <c r="B8" s="340">
        <v>3</v>
      </c>
      <c r="C8" s="341" t="s">
        <v>798</v>
      </c>
      <c r="D8" s="332">
        <v>5393.2040819956137</v>
      </c>
      <c r="F8" s="1"/>
    </row>
    <row r="9" spans="2:6" x14ac:dyDescent="0.25">
      <c r="F9" s="1"/>
    </row>
  </sheetData>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9866B-6C6E-4378-9176-6A07F9F60FB0}">
  <sheetPr codeName="Ark28">
    <pageSetUpPr fitToPage="1"/>
  </sheetPr>
  <dimension ref="B1:T21"/>
  <sheetViews>
    <sheetView showGridLines="0" zoomScale="85" zoomScaleNormal="85" workbookViewId="0">
      <selection activeCell="C10" sqref="C10"/>
    </sheetView>
  </sheetViews>
  <sheetFormatPr defaultColWidth="8" defaultRowHeight="15" x14ac:dyDescent="0.25"/>
  <cols>
    <col min="1" max="1" width="3.125" style="136" customWidth="1"/>
    <col min="2" max="2" width="8" style="136"/>
    <col min="3" max="3" width="23.75" style="136" customWidth="1"/>
    <col min="4" max="14" width="8.625" style="136" customWidth="1"/>
    <col min="15" max="15" width="9.625" style="136" bestFit="1" customWidth="1"/>
    <col min="16" max="17" width="8.625" style="136" customWidth="1"/>
    <col min="18" max="18" width="9.625" style="136" bestFit="1" customWidth="1"/>
    <col min="19" max="19" width="10.625" style="136" customWidth="1"/>
    <col min="20" max="16384" width="8" style="136"/>
  </cols>
  <sheetData>
    <row r="1" spans="2:20" ht="15" customHeight="1" x14ac:dyDescent="0.25">
      <c r="C1" s="92"/>
    </row>
    <row r="2" spans="2:20" ht="20.25" x14ac:dyDescent="0.3">
      <c r="B2" s="115" t="s">
        <v>799</v>
      </c>
      <c r="C2" s="230"/>
      <c r="D2" s="230"/>
      <c r="E2" s="230"/>
      <c r="F2" s="230"/>
      <c r="G2" s="230"/>
      <c r="H2" s="230"/>
      <c r="I2" s="230"/>
      <c r="J2" s="230"/>
      <c r="K2" s="230"/>
      <c r="L2" s="230"/>
      <c r="M2" s="230"/>
      <c r="N2" s="230"/>
      <c r="O2" s="230"/>
      <c r="P2" s="230"/>
      <c r="Q2" s="230"/>
      <c r="R2" s="288"/>
    </row>
    <row r="5" spans="2:20" x14ac:dyDescent="0.25">
      <c r="B5" s="182"/>
      <c r="C5" s="342"/>
      <c r="D5" s="90" t="s">
        <v>239</v>
      </c>
      <c r="E5" s="90" t="s">
        <v>240</v>
      </c>
      <c r="F5" s="90" t="s">
        <v>241</v>
      </c>
      <c r="G5" s="90" t="s">
        <v>242</v>
      </c>
      <c r="H5" s="90" t="s">
        <v>243</v>
      </c>
      <c r="I5" s="90" t="s">
        <v>386</v>
      </c>
      <c r="J5" s="90" t="s">
        <v>387</v>
      </c>
      <c r="K5" s="90" t="s">
        <v>388</v>
      </c>
      <c r="L5" s="90" t="s">
        <v>389</v>
      </c>
      <c r="M5" s="90" t="s">
        <v>390</v>
      </c>
      <c r="N5" s="90" t="s">
        <v>391</v>
      </c>
      <c r="O5" s="90" t="s">
        <v>392</v>
      </c>
      <c r="P5" s="90" t="s">
        <v>423</v>
      </c>
      <c r="Q5" s="90" t="s">
        <v>424</v>
      </c>
      <c r="R5" s="90" t="s">
        <v>425</v>
      </c>
      <c r="T5" s="1"/>
    </row>
    <row r="6" spans="2:20" x14ac:dyDescent="0.25">
      <c r="B6" s="182"/>
      <c r="C6" s="342"/>
      <c r="D6" s="974" t="s">
        <v>800</v>
      </c>
      <c r="E6" s="974"/>
      <c r="F6" s="974"/>
      <c r="G6" s="974"/>
      <c r="H6" s="974"/>
      <c r="I6" s="974"/>
      <c r="J6" s="974"/>
      <c r="K6" s="974" t="s">
        <v>801</v>
      </c>
      <c r="L6" s="974"/>
      <c r="M6" s="974"/>
      <c r="N6" s="974"/>
      <c r="O6" s="974" t="s">
        <v>802</v>
      </c>
      <c r="P6" s="974"/>
      <c r="Q6" s="974"/>
      <c r="R6" s="974"/>
      <c r="T6" s="4"/>
    </row>
    <row r="7" spans="2:20" ht="30" x14ac:dyDescent="0.25">
      <c r="B7" s="182"/>
      <c r="C7" s="342"/>
      <c r="D7" s="975" t="s">
        <v>803</v>
      </c>
      <c r="E7" s="976"/>
      <c r="F7" s="976"/>
      <c r="G7" s="977"/>
      <c r="H7" s="978" t="s">
        <v>804</v>
      </c>
      <c r="I7" s="979"/>
      <c r="J7" s="422" t="s">
        <v>805</v>
      </c>
      <c r="K7" s="979" t="s">
        <v>803</v>
      </c>
      <c r="L7" s="979"/>
      <c r="M7" s="946" t="s">
        <v>804</v>
      </c>
      <c r="N7" s="422" t="s">
        <v>805</v>
      </c>
      <c r="O7" s="979" t="s">
        <v>803</v>
      </c>
      <c r="P7" s="979"/>
      <c r="Q7" s="946" t="s">
        <v>804</v>
      </c>
      <c r="R7" s="422" t="s">
        <v>805</v>
      </c>
      <c r="T7" s="1"/>
    </row>
    <row r="8" spans="2:20" x14ac:dyDescent="0.25">
      <c r="B8" s="182"/>
      <c r="C8" s="342"/>
      <c r="D8" s="981" t="s">
        <v>806</v>
      </c>
      <c r="E8" s="977"/>
      <c r="F8" s="981" t="s">
        <v>807</v>
      </c>
      <c r="G8" s="977"/>
      <c r="H8" s="980"/>
      <c r="I8" s="946" t="s">
        <v>808</v>
      </c>
      <c r="J8" s="980"/>
      <c r="K8" s="946" t="s">
        <v>806</v>
      </c>
      <c r="L8" s="946" t="s">
        <v>807</v>
      </c>
      <c r="M8" s="980"/>
      <c r="N8" s="980"/>
      <c r="O8" s="946" t="s">
        <v>806</v>
      </c>
      <c r="P8" s="946" t="s">
        <v>807</v>
      </c>
      <c r="Q8" s="980"/>
      <c r="R8" s="980"/>
      <c r="T8" s="1"/>
    </row>
    <row r="9" spans="2:20" ht="30" x14ac:dyDescent="0.25">
      <c r="B9" s="343"/>
      <c r="C9" s="295" t="s">
        <v>361</v>
      </c>
      <c r="D9" s="423"/>
      <c r="E9" s="103" t="s">
        <v>808</v>
      </c>
      <c r="F9" s="423"/>
      <c r="G9" s="103" t="s">
        <v>808</v>
      </c>
      <c r="H9" s="947"/>
      <c r="I9" s="947"/>
      <c r="J9" s="947"/>
      <c r="K9" s="947"/>
      <c r="L9" s="947"/>
      <c r="M9" s="947"/>
      <c r="N9" s="947"/>
      <c r="O9" s="947"/>
      <c r="P9" s="947"/>
      <c r="Q9" s="947"/>
      <c r="R9" s="947"/>
      <c r="T9" s="1"/>
    </row>
    <row r="10" spans="2:20" ht="15" customHeight="1" x14ac:dyDescent="0.25">
      <c r="B10" s="91">
        <v>1</v>
      </c>
      <c r="C10" s="344" t="s">
        <v>809</v>
      </c>
      <c r="D10" s="345"/>
      <c r="E10" s="345"/>
      <c r="F10" s="345"/>
      <c r="G10" s="345"/>
      <c r="H10" s="345"/>
      <c r="I10" s="345"/>
      <c r="J10" s="345"/>
      <c r="K10" s="345"/>
      <c r="L10" s="345"/>
      <c r="M10" s="345"/>
      <c r="N10" s="345"/>
      <c r="O10" s="420">
        <v>7584.5199685848302</v>
      </c>
      <c r="P10" s="420">
        <v>0</v>
      </c>
      <c r="Q10" s="420">
        <v>0</v>
      </c>
      <c r="R10" s="420">
        <v>7584.5199685848302</v>
      </c>
    </row>
    <row r="11" spans="2:20" ht="15" customHeight="1" x14ac:dyDescent="0.25">
      <c r="B11" s="226">
        <v>2</v>
      </c>
      <c r="C11" s="346" t="s">
        <v>810</v>
      </c>
      <c r="D11" s="345"/>
      <c r="E11" s="345"/>
      <c r="F11" s="345"/>
      <c r="G11" s="345"/>
      <c r="H11" s="345"/>
      <c r="I11" s="345"/>
      <c r="J11" s="345"/>
      <c r="K11" s="345"/>
      <c r="L11" s="345"/>
      <c r="M11" s="345"/>
      <c r="N11" s="345"/>
      <c r="O11" s="420">
        <v>84.40208184356699</v>
      </c>
      <c r="P11" s="420">
        <v>0</v>
      </c>
      <c r="Q11" s="420">
        <v>0</v>
      </c>
      <c r="R11" s="420">
        <v>84.40208184356699</v>
      </c>
    </row>
    <row r="12" spans="2:20" ht="15" customHeight="1" x14ac:dyDescent="0.25">
      <c r="B12" s="226">
        <v>3</v>
      </c>
      <c r="C12" s="347" t="s">
        <v>811</v>
      </c>
      <c r="D12" s="345"/>
      <c r="E12" s="345"/>
      <c r="F12" s="345"/>
      <c r="G12" s="345"/>
      <c r="H12" s="345"/>
      <c r="I12" s="345"/>
      <c r="J12" s="345"/>
      <c r="K12" s="345"/>
      <c r="L12" s="345"/>
      <c r="M12" s="345"/>
      <c r="N12" s="345"/>
      <c r="O12" s="420">
        <v>84.40208184356699</v>
      </c>
      <c r="P12" s="420">
        <v>0</v>
      </c>
      <c r="Q12" s="420">
        <v>0</v>
      </c>
      <c r="R12" s="420">
        <v>84.40208184356699</v>
      </c>
    </row>
    <row r="13" spans="2:20" ht="15" customHeight="1" x14ac:dyDescent="0.25">
      <c r="B13" s="226">
        <v>4</v>
      </c>
      <c r="C13" s="347" t="s">
        <v>812</v>
      </c>
      <c r="D13" s="345"/>
      <c r="E13" s="345"/>
      <c r="F13" s="345"/>
      <c r="G13" s="345"/>
      <c r="H13" s="345"/>
      <c r="I13" s="345"/>
      <c r="J13" s="345"/>
      <c r="K13" s="345"/>
      <c r="L13" s="345"/>
      <c r="M13" s="345"/>
      <c r="N13" s="345"/>
      <c r="O13" s="420">
        <v>0</v>
      </c>
      <c r="P13" s="420">
        <v>0</v>
      </c>
      <c r="Q13" s="420">
        <v>0</v>
      </c>
      <c r="R13" s="420">
        <v>0</v>
      </c>
    </row>
    <row r="14" spans="2:20" ht="15" customHeight="1" x14ac:dyDescent="0.25">
      <c r="B14" s="226">
        <v>5</v>
      </c>
      <c r="C14" s="347" t="s">
        <v>813</v>
      </c>
      <c r="D14" s="345"/>
      <c r="E14" s="345"/>
      <c r="F14" s="345"/>
      <c r="G14" s="345"/>
      <c r="H14" s="345"/>
      <c r="I14" s="345"/>
      <c r="J14" s="345"/>
      <c r="K14" s="345"/>
      <c r="L14" s="345"/>
      <c r="M14" s="345"/>
      <c r="N14" s="345"/>
      <c r="O14" s="420">
        <v>0</v>
      </c>
      <c r="P14" s="420">
        <v>0</v>
      </c>
      <c r="Q14" s="420">
        <v>0</v>
      </c>
      <c r="R14" s="420">
        <v>0</v>
      </c>
    </row>
    <row r="15" spans="2:20" ht="15" customHeight="1" x14ac:dyDescent="0.25">
      <c r="B15" s="226">
        <v>6</v>
      </c>
      <c r="C15" s="347" t="s">
        <v>814</v>
      </c>
      <c r="D15" s="345"/>
      <c r="E15" s="345"/>
      <c r="F15" s="345"/>
      <c r="G15" s="345"/>
      <c r="H15" s="345"/>
      <c r="I15" s="345"/>
      <c r="J15" s="345"/>
      <c r="K15" s="345"/>
      <c r="L15" s="345"/>
      <c r="M15" s="345"/>
      <c r="N15" s="345"/>
      <c r="O15" s="420">
        <v>0</v>
      </c>
      <c r="P15" s="420">
        <v>0</v>
      </c>
      <c r="Q15" s="420">
        <v>0</v>
      </c>
      <c r="R15" s="420">
        <v>0</v>
      </c>
    </row>
    <row r="16" spans="2:20" x14ac:dyDescent="0.25">
      <c r="B16" s="226">
        <v>7</v>
      </c>
      <c r="C16" s="111" t="s">
        <v>815</v>
      </c>
      <c r="D16" s="345"/>
      <c r="E16" s="345"/>
      <c r="F16" s="345"/>
      <c r="G16" s="345"/>
      <c r="H16" s="345"/>
      <c r="I16" s="345"/>
      <c r="J16" s="345"/>
      <c r="K16" s="345"/>
      <c r="L16" s="345"/>
      <c r="M16" s="345"/>
      <c r="N16" s="345"/>
      <c r="O16" s="420">
        <v>7500.1178867412636</v>
      </c>
      <c r="P16" s="420">
        <v>0</v>
      </c>
      <c r="Q16" s="420">
        <v>0</v>
      </c>
      <c r="R16" s="420">
        <v>7500.1178867412636</v>
      </c>
    </row>
    <row r="17" spans="2:18" x14ac:dyDescent="0.25">
      <c r="B17" s="226">
        <v>8</v>
      </c>
      <c r="C17" s="347" t="s">
        <v>816</v>
      </c>
      <c r="D17" s="345"/>
      <c r="E17" s="345"/>
      <c r="F17" s="345"/>
      <c r="G17" s="345"/>
      <c r="H17" s="345"/>
      <c r="I17" s="345"/>
      <c r="J17" s="345"/>
      <c r="K17" s="345"/>
      <c r="L17" s="345"/>
      <c r="M17" s="345"/>
      <c r="N17" s="345"/>
      <c r="O17" s="420">
        <v>7500.1178867412636</v>
      </c>
      <c r="P17" s="420">
        <v>0</v>
      </c>
      <c r="Q17" s="420">
        <v>0</v>
      </c>
      <c r="R17" s="420">
        <v>7500.1178867412636</v>
      </c>
    </row>
    <row r="18" spans="2:18" x14ac:dyDescent="0.25">
      <c r="B18" s="226">
        <v>9</v>
      </c>
      <c r="C18" s="347" t="s">
        <v>817</v>
      </c>
      <c r="D18" s="345"/>
      <c r="E18" s="345"/>
      <c r="F18" s="345"/>
      <c r="G18" s="345"/>
      <c r="H18" s="345"/>
      <c r="I18" s="345"/>
      <c r="J18" s="345"/>
      <c r="K18" s="345"/>
      <c r="L18" s="345"/>
      <c r="M18" s="345"/>
      <c r="N18" s="345"/>
      <c r="O18" s="345"/>
      <c r="P18" s="345"/>
      <c r="Q18" s="345"/>
      <c r="R18" s="345"/>
    </row>
    <row r="19" spans="2:18" x14ac:dyDescent="0.25">
      <c r="B19" s="226">
        <v>10</v>
      </c>
      <c r="C19" s="347" t="s">
        <v>818</v>
      </c>
      <c r="D19" s="345"/>
      <c r="E19" s="345"/>
      <c r="F19" s="345"/>
      <c r="G19" s="345"/>
      <c r="H19" s="345"/>
      <c r="I19" s="345"/>
      <c r="J19" s="345"/>
      <c r="K19" s="345"/>
      <c r="L19" s="345"/>
      <c r="M19" s="345"/>
      <c r="N19" s="345"/>
      <c r="O19" s="345"/>
      <c r="P19" s="345"/>
      <c r="Q19" s="345"/>
      <c r="R19" s="345"/>
    </row>
    <row r="20" spans="2:18" x14ac:dyDescent="0.25">
      <c r="B20" s="226">
        <v>11</v>
      </c>
      <c r="C20" s="347" t="s">
        <v>819</v>
      </c>
      <c r="D20" s="345"/>
      <c r="E20" s="345"/>
      <c r="F20" s="345"/>
      <c r="G20" s="345"/>
      <c r="H20" s="345"/>
      <c r="I20" s="345"/>
      <c r="J20" s="345"/>
      <c r="K20" s="345"/>
      <c r="L20" s="345"/>
      <c r="M20" s="345"/>
      <c r="N20" s="345"/>
      <c r="O20" s="345"/>
      <c r="P20" s="345"/>
      <c r="Q20" s="345"/>
      <c r="R20" s="345"/>
    </row>
    <row r="21" spans="2:18" x14ac:dyDescent="0.25">
      <c r="B21" s="226">
        <v>12</v>
      </c>
      <c r="C21" s="347" t="s">
        <v>814</v>
      </c>
      <c r="D21" s="345"/>
      <c r="E21" s="345"/>
      <c r="F21" s="345"/>
      <c r="G21" s="345"/>
      <c r="H21" s="345"/>
      <c r="I21" s="345"/>
      <c r="J21" s="345"/>
      <c r="K21" s="345"/>
      <c r="L21" s="345"/>
      <c r="M21" s="345"/>
      <c r="N21" s="345"/>
      <c r="O21" s="345"/>
      <c r="P21" s="345"/>
      <c r="Q21" s="345"/>
      <c r="R21" s="345"/>
    </row>
  </sheetData>
  <mergeCells count="20">
    <mergeCell ref="K8:K9"/>
    <mergeCell ref="L8:L9"/>
    <mergeCell ref="N8:N9"/>
    <mergeCell ref="O8:O9"/>
    <mergeCell ref="D6:J6"/>
    <mergeCell ref="K6:N6"/>
    <mergeCell ref="O6:R6"/>
    <mergeCell ref="D7:G7"/>
    <mergeCell ref="H7:I7"/>
    <mergeCell ref="K7:L7"/>
    <mergeCell ref="M7:M9"/>
    <mergeCell ref="O7:P7"/>
    <mergeCell ref="P8:P9"/>
    <mergeCell ref="R8:R9"/>
    <mergeCell ref="Q7:Q9"/>
    <mergeCell ref="D8:E8"/>
    <mergeCell ref="F8:G8"/>
    <mergeCell ref="H8:H9"/>
    <mergeCell ref="I8:I9"/>
    <mergeCell ref="J8:J9"/>
  </mergeCells>
  <pageMargins left="0.70866141732283472" right="0.70866141732283472" top="0.74803149606299213" bottom="0.74803149606299213" header="0.31496062992125984" footer="0.31496062992125984"/>
  <pageSetup paperSize="8" scale="29" orientation="landscape" cellComments="asDisplayed"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93-C443-4995-90A4-DB7CF54DA2D1}">
  <sheetPr codeName="Ark29">
    <pageSetUpPr fitToPage="1"/>
  </sheetPr>
  <dimension ref="B1:W20"/>
  <sheetViews>
    <sheetView showGridLines="0" zoomScale="85" zoomScaleNormal="85" workbookViewId="0">
      <selection activeCell="G25" sqref="G25"/>
    </sheetView>
  </sheetViews>
  <sheetFormatPr defaultColWidth="8" defaultRowHeight="15" x14ac:dyDescent="0.25"/>
  <cols>
    <col min="1" max="1" width="3.125" style="136" customWidth="1"/>
    <col min="2" max="2" width="8" style="136"/>
    <col min="3" max="4" width="12" style="136" customWidth="1"/>
    <col min="5" max="22" width="10.625" style="136" customWidth="1"/>
    <col min="23" max="16384" width="8" style="136"/>
  </cols>
  <sheetData>
    <row r="1" spans="2:23" ht="15" customHeight="1" x14ac:dyDescent="0.25"/>
    <row r="2" spans="2:23" ht="20.25" x14ac:dyDescent="0.3">
      <c r="B2" s="115" t="s">
        <v>820</v>
      </c>
      <c r="C2" s="288"/>
      <c r="D2" s="338"/>
      <c r="E2" s="338"/>
      <c r="F2" s="338"/>
      <c r="G2" s="338"/>
      <c r="H2" s="338"/>
      <c r="I2" s="338"/>
      <c r="J2" s="338"/>
      <c r="K2" s="338"/>
      <c r="L2" s="338"/>
      <c r="M2" s="288"/>
      <c r="N2" s="288"/>
      <c r="O2" s="288"/>
      <c r="P2" s="288"/>
      <c r="Q2" s="288"/>
      <c r="R2" s="288"/>
      <c r="S2" s="288"/>
      <c r="T2" s="288"/>
      <c r="U2" s="288"/>
    </row>
    <row r="5" spans="2:23" x14ac:dyDescent="0.25">
      <c r="B5" s="89"/>
      <c r="C5" s="89"/>
      <c r="E5" s="90" t="s">
        <v>239</v>
      </c>
      <c r="F5" s="90" t="s">
        <v>240</v>
      </c>
      <c r="G5" s="90" t="s">
        <v>241</v>
      </c>
      <c r="H5" s="90" t="s">
        <v>242</v>
      </c>
      <c r="I5" s="90" t="s">
        <v>243</v>
      </c>
      <c r="J5" s="90" t="s">
        <v>386</v>
      </c>
      <c r="K5" s="90" t="s">
        <v>387</v>
      </c>
      <c r="L5" s="90" t="s">
        <v>388</v>
      </c>
      <c r="M5" s="90" t="s">
        <v>389</v>
      </c>
      <c r="N5" s="90" t="s">
        <v>390</v>
      </c>
      <c r="O5" s="90" t="s">
        <v>391</v>
      </c>
      <c r="P5" s="90" t="s">
        <v>392</v>
      </c>
      <c r="Q5" s="90" t="s">
        <v>423</v>
      </c>
      <c r="R5" s="90" t="s">
        <v>424</v>
      </c>
      <c r="S5" s="90" t="s">
        <v>425</v>
      </c>
      <c r="T5" s="90" t="s">
        <v>821</v>
      </c>
      <c r="U5" s="90" t="s">
        <v>822</v>
      </c>
      <c r="W5" s="1"/>
    </row>
    <row r="6" spans="2:23" ht="15" customHeight="1" x14ac:dyDescent="0.25">
      <c r="B6" s="89"/>
      <c r="C6" s="89"/>
      <c r="D6" s="348"/>
      <c r="E6" s="979" t="s">
        <v>823</v>
      </c>
      <c r="F6" s="974"/>
      <c r="G6" s="974"/>
      <c r="H6" s="974"/>
      <c r="I6" s="974"/>
      <c r="J6" s="974" t="s">
        <v>824</v>
      </c>
      <c r="K6" s="974"/>
      <c r="L6" s="974"/>
      <c r="M6" s="974"/>
      <c r="N6" s="974" t="s">
        <v>825</v>
      </c>
      <c r="O6" s="974"/>
      <c r="P6" s="974"/>
      <c r="Q6" s="974"/>
      <c r="R6" s="974" t="s">
        <v>826</v>
      </c>
      <c r="S6" s="974"/>
      <c r="T6" s="974"/>
      <c r="U6" s="974"/>
      <c r="W6" s="4"/>
    </row>
    <row r="7" spans="2:23" s="260" customFormat="1" ht="45" x14ac:dyDescent="0.25">
      <c r="B7" s="349"/>
      <c r="C7" s="349"/>
      <c r="D7" s="348" t="s">
        <v>361</v>
      </c>
      <c r="E7" s="350" t="s">
        <v>827</v>
      </c>
      <c r="F7" s="350" t="s">
        <v>828</v>
      </c>
      <c r="G7" s="350" t="s">
        <v>829</v>
      </c>
      <c r="H7" s="350" t="s">
        <v>830</v>
      </c>
      <c r="I7" s="350" t="s">
        <v>831</v>
      </c>
      <c r="J7" s="350" t="s">
        <v>832</v>
      </c>
      <c r="K7" s="350" t="s">
        <v>833</v>
      </c>
      <c r="L7" s="350" t="s">
        <v>834</v>
      </c>
      <c r="M7" s="351" t="s">
        <v>835</v>
      </c>
      <c r="N7" s="350" t="s">
        <v>832</v>
      </c>
      <c r="O7" s="350" t="s">
        <v>833</v>
      </c>
      <c r="P7" s="350" t="s">
        <v>834</v>
      </c>
      <c r="Q7" s="351" t="s">
        <v>836</v>
      </c>
      <c r="R7" s="350" t="s">
        <v>832</v>
      </c>
      <c r="S7" s="350" t="s">
        <v>833</v>
      </c>
      <c r="T7" s="350" t="s">
        <v>834</v>
      </c>
      <c r="U7" s="351" t="s">
        <v>836</v>
      </c>
      <c r="W7" s="1"/>
    </row>
    <row r="8" spans="2:23" x14ac:dyDescent="0.25">
      <c r="B8" s="101">
        <v>1</v>
      </c>
      <c r="C8" s="984" t="s">
        <v>809</v>
      </c>
      <c r="D8" s="984"/>
      <c r="E8" s="424">
        <v>7611.8273867412636</v>
      </c>
      <c r="F8" s="424">
        <v>84.40208184356699</v>
      </c>
      <c r="G8" s="424"/>
      <c r="H8" s="424"/>
      <c r="I8" s="424"/>
      <c r="J8" s="424"/>
      <c r="K8" s="424">
        <v>7696.2294685848301</v>
      </c>
      <c r="L8" s="424"/>
      <c r="M8" s="424"/>
      <c r="N8" s="424"/>
      <c r="O8" s="424">
        <v>1529.1441752045826</v>
      </c>
      <c r="P8" s="424"/>
      <c r="Q8" s="424"/>
      <c r="R8" s="424"/>
      <c r="S8" s="424"/>
      <c r="T8" s="424">
        <v>122.3315340163666</v>
      </c>
      <c r="U8" s="424"/>
      <c r="W8" s="1"/>
    </row>
    <row r="9" spans="2:23" x14ac:dyDescent="0.25">
      <c r="B9" s="90">
        <v>2</v>
      </c>
      <c r="C9" s="982" t="s">
        <v>837</v>
      </c>
      <c r="D9" s="982"/>
      <c r="E9" s="424">
        <v>7611.8273867412636</v>
      </c>
      <c r="F9" s="424">
        <v>84.40208184356699</v>
      </c>
      <c r="G9" s="424"/>
      <c r="H9" s="424"/>
      <c r="I9" s="424"/>
      <c r="J9" s="424"/>
      <c r="K9" s="424">
        <v>7696.2294685848301</v>
      </c>
      <c r="L9" s="424"/>
      <c r="M9" s="424"/>
      <c r="N9" s="424"/>
      <c r="O9" s="424">
        <v>1529.1441752045826</v>
      </c>
      <c r="P9" s="424"/>
      <c r="Q9" s="424"/>
      <c r="R9" s="424"/>
      <c r="S9" s="424"/>
      <c r="T9" s="424">
        <v>122.3315340163666</v>
      </c>
      <c r="U9" s="424"/>
      <c r="W9" s="1"/>
    </row>
    <row r="10" spans="2:23" x14ac:dyDescent="0.25">
      <c r="B10" s="90">
        <v>3</v>
      </c>
      <c r="C10" s="982" t="s">
        <v>838</v>
      </c>
      <c r="D10" s="982"/>
      <c r="E10" s="424">
        <v>7611.8273867412636</v>
      </c>
      <c r="F10" s="424">
        <v>84.40208184356699</v>
      </c>
      <c r="G10" s="424"/>
      <c r="H10" s="424"/>
      <c r="I10" s="424"/>
      <c r="J10" s="424"/>
      <c r="K10" s="424">
        <v>7696.2294685848301</v>
      </c>
      <c r="L10" s="424"/>
      <c r="M10" s="424"/>
      <c r="N10" s="424"/>
      <c r="O10" s="424">
        <v>1529.1441752045826</v>
      </c>
      <c r="P10" s="424"/>
      <c r="Q10" s="424"/>
      <c r="R10" s="424"/>
      <c r="S10" s="424"/>
      <c r="T10" s="424">
        <v>122.3315340163666</v>
      </c>
      <c r="U10" s="424"/>
    </row>
    <row r="11" spans="2:23" x14ac:dyDescent="0.25">
      <c r="B11" s="90">
        <v>4</v>
      </c>
      <c r="C11" s="982" t="s">
        <v>839</v>
      </c>
      <c r="D11" s="982"/>
      <c r="E11" s="424"/>
      <c r="F11" s="424">
        <v>84.40208184356699</v>
      </c>
      <c r="G11" s="424"/>
      <c r="H11" s="424"/>
      <c r="I11" s="424"/>
      <c r="J11" s="424"/>
      <c r="K11" s="424">
        <v>84.40208184356699</v>
      </c>
      <c r="L11" s="424"/>
      <c r="M11" s="424"/>
      <c r="N11" s="424"/>
      <c r="O11" s="424">
        <v>35.040061633330119</v>
      </c>
      <c r="P11" s="424"/>
      <c r="Q11" s="424"/>
      <c r="R11" s="424"/>
      <c r="S11" s="424"/>
      <c r="T11" s="424">
        <v>2.8032049306664102</v>
      </c>
      <c r="U11" s="424"/>
    </row>
    <row r="12" spans="2:23" x14ac:dyDescent="0.25">
      <c r="B12" s="90">
        <v>5</v>
      </c>
      <c r="C12" s="983" t="s">
        <v>840</v>
      </c>
      <c r="D12" s="983"/>
      <c r="E12" s="424"/>
      <c r="F12" s="424"/>
      <c r="G12" s="424"/>
      <c r="H12" s="424"/>
      <c r="I12" s="424"/>
      <c r="J12" s="424"/>
      <c r="K12" s="424"/>
      <c r="L12" s="424"/>
      <c r="M12" s="424"/>
      <c r="N12" s="424"/>
      <c r="O12" s="424"/>
      <c r="P12" s="424"/>
      <c r="Q12" s="424"/>
      <c r="R12" s="424"/>
      <c r="S12" s="424"/>
      <c r="T12" s="424"/>
      <c r="U12" s="424"/>
    </row>
    <row r="13" spans="2:23" x14ac:dyDescent="0.25">
      <c r="B13" s="90">
        <v>6</v>
      </c>
      <c r="C13" s="982" t="s">
        <v>841</v>
      </c>
      <c r="D13" s="982"/>
      <c r="E13" s="424">
        <v>7611.8273867412636</v>
      </c>
      <c r="F13" s="424"/>
      <c r="G13" s="424"/>
      <c r="H13" s="424"/>
      <c r="I13" s="424"/>
      <c r="J13" s="424"/>
      <c r="K13" s="424">
        <v>7611.8273867412636</v>
      </c>
      <c r="L13" s="424"/>
      <c r="M13" s="424"/>
      <c r="N13" s="424"/>
      <c r="O13" s="424">
        <v>1494.1041135712524</v>
      </c>
      <c r="P13" s="424"/>
      <c r="Q13" s="424"/>
      <c r="R13" s="424"/>
      <c r="S13" s="424"/>
      <c r="T13" s="424">
        <v>119.52832908570018</v>
      </c>
      <c r="U13" s="424"/>
    </row>
    <row r="14" spans="2:23" x14ac:dyDescent="0.25">
      <c r="B14" s="90">
        <v>7</v>
      </c>
      <c r="C14" s="983" t="s">
        <v>840</v>
      </c>
      <c r="D14" s="983"/>
      <c r="E14" s="424"/>
      <c r="F14" s="424"/>
      <c r="G14" s="424"/>
      <c r="H14" s="424"/>
      <c r="I14" s="424"/>
      <c r="J14" s="424"/>
      <c r="K14" s="424"/>
      <c r="L14" s="424"/>
      <c r="M14" s="424"/>
      <c r="N14" s="424"/>
      <c r="O14" s="424"/>
      <c r="P14" s="424"/>
      <c r="Q14" s="424"/>
      <c r="R14" s="424"/>
      <c r="S14" s="424"/>
      <c r="T14" s="424"/>
      <c r="U14" s="424"/>
    </row>
    <row r="15" spans="2:23" x14ac:dyDescent="0.25">
      <c r="B15" s="90">
        <v>8</v>
      </c>
      <c r="C15" s="982" t="s">
        <v>842</v>
      </c>
      <c r="D15" s="982"/>
      <c r="E15" s="424"/>
      <c r="F15" s="424"/>
      <c r="G15" s="424"/>
      <c r="H15" s="424"/>
      <c r="I15" s="424"/>
      <c r="J15" s="424"/>
      <c r="K15" s="424"/>
      <c r="L15" s="424"/>
      <c r="M15" s="424"/>
      <c r="N15" s="424"/>
      <c r="O15" s="424"/>
      <c r="P15" s="424"/>
      <c r="Q15" s="424"/>
      <c r="R15" s="424"/>
      <c r="S15" s="424"/>
      <c r="T15" s="424"/>
      <c r="U15" s="424"/>
    </row>
    <row r="16" spans="2:23" x14ac:dyDescent="0.25">
      <c r="B16" s="90">
        <v>9</v>
      </c>
      <c r="C16" s="982" t="s">
        <v>843</v>
      </c>
      <c r="D16" s="982"/>
      <c r="E16" s="424"/>
      <c r="F16" s="424"/>
      <c r="G16" s="424"/>
      <c r="H16" s="424"/>
      <c r="I16" s="424"/>
      <c r="J16" s="424"/>
      <c r="K16" s="424"/>
      <c r="L16" s="424"/>
      <c r="M16" s="424"/>
      <c r="N16" s="424"/>
      <c r="O16" s="424"/>
      <c r="P16" s="424"/>
      <c r="Q16" s="424"/>
      <c r="R16" s="424"/>
      <c r="S16" s="424"/>
      <c r="T16" s="424"/>
      <c r="U16" s="424"/>
    </row>
    <row r="17" spans="2:21" x14ac:dyDescent="0.25">
      <c r="B17" s="90">
        <v>10</v>
      </c>
      <c r="C17" s="982" t="s">
        <v>838</v>
      </c>
      <c r="D17" s="982"/>
      <c r="E17" s="424"/>
      <c r="F17" s="424"/>
      <c r="G17" s="424"/>
      <c r="H17" s="424"/>
      <c r="I17" s="424"/>
      <c r="J17" s="424"/>
      <c r="K17" s="424"/>
      <c r="L17" s="424"/>
      <c r="M17" s="424"/>
      <c r="N17" s="424"/>
      <c r="O17" s="424"/>
      <c r="P17" s="424"/>
      <c r="Q17" s="424"/>
      <c r="R17" s="424"/>
      <c r="S17" s="424"/>
      <c r="T17" s="424"/>
      <c r="U17" s="424"/>
    </row>
    <row r="18" spans="2:21" x14ac:dyDescent="0.25">
      <c r="B18" s="90">
        <v>11</v>
      </c>
      <c r="C18" s="982" t="s">
        <v>839</v>
      </c>
      <c r="D18" s="982"/>
      <c r="E18" s="424"/>
      <c r="F18" s="424"/>
      <c r="G18" s="424"/>
      <c r="H18" s="424"/>
      <c r="I18" s="424"/>
      <c r="J18" s="424"/>
      <c r="K18" s="424"/>
      <c r="L18" s="424"/>
      <c r="M18" s="424"/>
      <c r="N18" s="424"/>
      <c r="O18" s="424"/>
      <c r="P18" s="424"/>
      <c r="Q18" s="424"/>
      <c r="R18" s="424"/>
      <c r="S18" s="424"/>
      <c r="T18" s="424"/>
      <c r="U18" s="424"/>
    </row>
    <row r="19" spans="2:21" x14ac:dyDescent="0.25">
      <c r="B19" s="90">
        <v>12</v>
      </c>
      <c r="C19" s="982" t="s">
        <v>841</v>
      </c>
      <c r="D19" s="982"/>
      <c r="E19" s="424"/>
      <c r="F19" s="424"/>
      <c r="G19" s="424"/>
      <c r="H19" s="424"/>
      <c r="I19" s="424"/>
      <c r="J19" s="424"/>
      <c r="K19" s="424"/>
      <c r="L19" s="424"/>
      <c r="M19" s="424"/>
      <c r="N19" s="424"/>
      <c r="O19" s="424"/>
      <c r="P19" s="424"/>
      <c r="Q19" s="424"/>
      <c r="R19" s="424"/>
      <c r="S19" s="424"/>
      <c r="T19" s="424"/>
      <c r="U19" s="424"/>
    </row>
    <row r="20" spans="2:21" x14ac:dyDescent="0.25">
      <c r="B20" s="90">
        <v>13</v>
      </c>
      <c r="C20" s="982" t="s">
        <v>842</v>
      </c>
      <c r="D20" s="982"/>
      <c r="E20" s="424"/>
      <c r="F20" s="424"/>
      <c r="G20" s="424"/>
      <c r="H20" s="424"/>
      <c r="I20" s="424"/>
      <c r="J20" s="424"/>
      <c r="K20" s="424"/>
      <c r="L20" s="424"/>
      <c r="M20" s="424"/>
      <c r="N20" s="424"/>
      <c r="O20" s="424"/>
      <c r="P20" s="424"/>
      <c r="Q20" s="424"/>
      <c r="R20" s="424"/>
      <c r="S20" s="424"/>
      <c r="T20" s="424"/>
      <c r="U20" s="424"/>
    </row>
  </sheetData>
  <mergeCells count="17">
    <mergeCell ref="E6:I6"/>
    <mergeCell ref="J6:M6"/>
    <mergeCell ref="N6:Q6"/>
    <mergeCell ref="R6:U6"/>
    <mergeCell ref="C8:D8"/>
    <mergeCell ref="C20:D20"/>
    <mergeCell ref="C9:D9"/>
    <mergeCell ref="C10:D10"/>
    <mergeCell ref="C11:D11"/>
    <mergeCell ref="C12:D12"/>
    <mergeCell ref="C13:D13"/>
    <mergeCell ref="C14:D14"/>
    <mergeCell ref="C15:D15"/>
    <mergeCell ref="C16:D16"/>
    <mergeCell ref="C17:D17"/>
    <mergeCell ref="C18:D18"/>
    <mergeCell ref="C19:D19"/>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4857-5A02-45C7-99D8-01957696E8BF}">
  <dimension ref="B1:P58"/>
  <sheetViews>
    <sheetView zoomScale="130" zoomScaleNormal="130" workbookViewId="0">
      <selection activeCell="C12" sqref="C12:H12"/>
    </sheetView>
  </sheetViews>
  <sheetFormatPr defaultColWidth="9" defaultRowHeight="15" x14ac:dyDescent="0.25"/>
  <cols>
    <col min="1" max="1" width="3.125" style="43" customWidth="1"/>
    <col min="2" max="2" width="8.375" style="43" customWidth="1"/>
    <col min="3" max="3" width="14.75" style="43" customWidth="1"/>
    <col min="4" max="4" width="13.125" style="43" customWidth="1"/>
    <col min="5" max="5" width="12.375" style="43" bestFit="1" customWidth="1"/>
    <col min="6" max="6" width="11.875" style="43" bestFit="1" customWidth="1"/>
    <col min="7" max="7" width="11.5" style="43" bestFit="1" customWidth="1"/>
    <col min="8" max="8" width="11.875" style="43" bestFit="1" customWidth="1"/>
    <col min="9" max="9" width="10.625" style="43" customWidth="1"/>
    <col min="10" max="10" width="11.875" style="43" bestFit="1" customWidth="1"/>
    <col min="11" max="12" width="6.875" style="43" customWidth="1"/>
    <col min="13" max="16384" width="9" style="43"/>
  </cols>
  <sheetData>
    <row r="1" spans="2:12" ht="15" customHeight="1" x14ac:dyDescent="0.25"/>
    <row r="2" spans="2:12" ht="20.25" x14ac:dyDescent="0.3">
      <c r="B2" s="127" t="s">
        <v>237</v>
      </c>
      <c r="C2" s="5"/>
      <c r="D2" s="5"/>
      <c r="E2" s="5"/>
      <c r="F2" s="5"/>
      <c r="G2" s="5"/>
      <c r="H2" s="5"/>
      <c r="I2" s="3"/>
    </row>
    <row r="3" spans="2:12" ht="15.75" customHeight="1" x14ac:dyDescent="0.25">
      <c r="L3" s="4"/>
    </row>
    <row r="4" spans="2:12" ht="15.75" customHeight="1" x14ac:dyDescent="0.25">
      <c r="B4" s="831" t="s">
        <v>238</v>
      </c>
      <c r="C4" s="832"/>
      <c r="D4" s="27" t="s">
        <v>239</v>
      </c>
      <c r="E4" s="27" t="s">
        <v>240</v>
      </c>
      <c r="F4" s="27" t="s">
        <v>241</v>
      </c>
      <c r="G4" s="27" t="s">
        <v>242</v>
      </c>
      <c r="H4" s="27" t="s">
        <v>243</v>
      </c>
      <c r="I4" s="116"/>
      <c r="J4" s="4"/>
      <c r="L4" s="4"/>
    </row>
    <row r="5" spans="2:12" ht="15.75" customHeight="1" x14ac:dyDescent="0.25">
      <c r="B5" s="833"/>
      <c r="C5" s="834"/>
      <c r="D5" s="27" t="s">
        <v>244</v>
      </c>
      <c r="E5" s="27" t="s">
        <v>245</v>
      </c>
      <c r="F5" s="27" t="s">
        <v>246</v>
      </c>
      <c r="G5" s="27" t="s">
        <v>247</v>
      </c>
      <c r="H5" s="27" t="s">
        <v>248</v>
      </c>
      <c r="I5" s="116"/>
      <c r="L5" s="4"/>
    </row>
    <row r="6" spans="2:12" x14ac:dyDescent="0.25">
      <c r="B6" s="28"/>
      <c r="C6" s="835" t="s">
        <v>249</v>
      </c>
      <c r="D6" s="836"/>
      <c r="E6" s="836"/>
      <c r="F6" s="836"/>
      <c r="G6" s="836"/>
      <c r="H6" s="837"/>
      <c r="I6" s="117"/>
    </row>
    <row r="7" spans="2:12" ht="45" x14ac:dyDescent="0.25">
      <c r="B7" s="819">
        <v>1</v>
      </c>
      <c r="C7" s="29" t="s">
        <v>250</v>
      </c>
      <c r="D7" s="744">
        <v>35928.775373999997</v>
      </c>
      <c r="E7" s="743">
        <f>34728215492/1000000</f>
        <v>34728.215492000003</v>
      </c>
      <c r="F7" s="743">
        <v>33556.33978432</v>
      </c>
      <c r="G7" s="743">
        <v>35366.894371219998</v>
      </c>
      <c r="H7" s="743">
        <v>34737.598844</v>
      </c>
      <c r="I7" s="118"/>
    </row>
    <row r="8" spans="2:12" x14ac:dyDescent="0.25">
      <c r="B8" s="819">
        <v>2</v>
      </c>
      <c r="C8" s="29" t="s">
        <v>251</v>
      </c>
      <c r="D8" s="744">
        <v>39156.130374</v>
      </c>
      <c r="E8" s="743">
        <f>37985490492/1000000</f>
        <v>37985.490491999997</v>
      </c>
      <c r="F8" s="743">
        <v>36827.914784319997</v>
      </c>
      <c r="G8" s="743">
        <v>38652.069371220001</v>
      </c>
      <c r="H8" s="743">
        <v>38034.718844000003</v>
      </c>
      <c r="I8" s="118"/>
    </row>
    <row r="9" spans="2:12" x14ac:dyDescent="0.25">
      <c r="B9" s="819">
        <v>3</v>
      </c>
      <c r="C9" s="29" t="s">
        <v>252</v>
      </c>
      <c r="D9" s="744">
        <v>45161.740374000001</v>
      </c>
      <c r="E9" s="743">
        <f>44063400492/1000000</f>
        <v>44063.400492000001</v>
      </c>
      <c r="F9" s="743">
        <v>43006.324784320001</v>
      </c>
      <c r="G9" s="743">
        <v>44845.659371220005</v>
      </c>
      <c r="H9" s="743">
        <v>43166.618843999997</v>
      </c>
      <c r="I9" s="118"/>
    </row>
    <row r="10" spans="2:12" x14ac:dyDescent="0.25">
      <c r="B10" s="30"/>
      <c r="C10" s="838" t="s">
        <v>253</v>
      </c>
      <c r="D10" s="838"/>
      <c r="E10" s="838"/>
      <c r="F10" s="838"/>
      <c r="G10" s="838"/>
      <c r="H10" s="838"/>
      <c r="I10" s="119"/>
    </row>
    <row r="11" spans="2:12" ht="60" x14ac:dyDescent="0.25">
      <c r="B11" s="819">
        <v>4</v>
      </c>
      <c r="C11" s="29" t="s">
        <v>254</v>
      </c>
      <c r="D11" s="444">
        <v>222525.10405339001</v>
      </c>
      <c r="E11" s="31">
        <v>225080.201</v>
      </c>
      <c r="F11" s="31">
        <v>220921.97873351999</v>
      </c>
      <c r="G11" s="31">
        <v>190043.48534525</v>
      </c>
      <c r="H11" s="31">
        <v>194321.3</v>
      </c>
      <c r="I11" s="118"/>
    </row>
    <row r="12" spans="2:12" x14ac:dyDescent="0.25">
      <c r="B12" s="30"/>
      <c r="C12" s="838" t="s">
        <v>255</v>
      </c>
      <c r="D12" s="838"/>
      <c r="E12" s="838"/>
      <c r="F12" s="838"/>
      <c r="G12" s="838"/>
      <c r="H12" s="838"/>
      <c r="I12" s="119"/>
    </row>
    <row r="13" spans="2:12" ht="30" x14ac:dyDescent="0.25">
      <c r="B13" s="819">
        <v>5</v>
      </c>
      <c r="C13" s="29" t="s">
        <v>256</v>
      </c>
      <c r="D13" s="37">
        <v>0.16145942572843375</v>
      </c>
      <c r="E13" s="53">
        <v>0.15429262369999999</v>
      </c>
      <c r="F13" s="33">
        <v>0.15189226519999999</v>
      </c>
      <c r="G13" s="33">
        <v>0.18609895679999999</v>
      </c>
      <c r="H13" s="33">
        <v>0.17876372195945581</v>
      </c>
      <c r="I13" s="118"/>
    </row>
    <row r="14" spans="2:12" x14ac:dyDescent="0.25">
      <c r="B14" s="819">
        <v>6</v>
      </c>
      <c r="C14" s="29" t="s">
        <v>257</v>
      </c>
      <c r="D14" s="37">
        <v>0.17596275565385197</v>
      </c>
      <c r="E14" s="53">
        <v>0.16876424300000001</v>
      </c>
      <c r="F14" s="33">
        <v>0.16670099999999999</v>
      </c>
      <c r="G14" s="33">
        <v>0.20338539520000001</v>
      </c>
      <c r="H14" s="33">
        <v>0.19573108477557533</v>
      </c>
      <c r="I14" s="118"/>
    </row>
    <row r="15" spans="2:12" ht="30" x14ac:dyDescent="0.25">
      <c r="B15" s="819">
        <v>7</v>
      </c>
      <c r="C15" s="29" t="s">
        <v>258</v>
      </c>
      <c r="D15" s="37">
        <v>0.20295121624569601</v>
      </c>
      <c r="E15" s="54">
        <v>0.19576755100000001</v>
      </c>
      <c r="F15" s="33">
        <v>0.1946674796</v>
      </c>
      <c r="G15" s="33">
        <v>0.23597577829999999</v>
      </c>
      <c r="H15" s="33">
        <v>0.22214043876816386</v>
      </c>
      <c r="I15" s="118"/>
    </row>
    <row r="16" spans="2:12" x14ac:dyDescent="0.25">
      <c r="B16" s="34"/>
      <c r="C16" s="839" t="s">
        <v>259</v>
      </c>
      <c r="D16" s="839"/>
      <c r="E16" s="839"/>
      <c r="F16" s="839"/>
      <c r="G16" s="839"/>
      <c r="H16" s="839"/>
      <c r="I16" s="120"/>
    </row>
    <row r="17" spans="2:16" ht="105" x14ac:dyDescent="0.25">
      <c r="B17" s="819" t="s">
        <v>260</v>
      </c>
      <c r="C17" s="11" t="s">
        <v>261</v>
      </c>
      <c r="D17" s="531">
        <v>3.1399999999999997E-2</v>
      </c>
      <c r="E17" s="48">
        <v>2.9700000000000001E-2</v>
      </c>
      <c r="F17" s="33">
        <v>2.7699999999999999E-2</v>
      </c>
      <c r="G17" s="33">
        <v>3.324584890939844E-2</v>
      </c>
      <c r="H17" s="33">
        <v>3.1417922168079371E-2</v>
      </c>
      <c r="I17" s="118"/>
    </row>
    <row r="18" spans="2:16" ht="75" x14ac:dyDescent="0.25">
      <c r="B18" s="819" t="s">
        <v>262</v>
      </c>
      <c r="C18" s="11" t="s">
        <v>263</v>
      </c>
      <c r="D18" s="531">
        <v>1.7641435132190741E-2</v>
      </c>
      <c r="E18" s="32">
        <v>1.6706249999999999E-2</v>
      </c>
      <c r="F18" s="32">
        <v>1.558125E-2</v>
      </c>
      <c r="G18" s="33">
        <v>1.8700790011536621E-2</v>
      </c>
      <c r="H18" s="33">
        <v>1.7672581219544646E-2</v>
      </c>
      <c r="I18" s="118"/>
    </row>
    <row r="19" spans="2:16" ht="75" x14ac:dyDescent="0.25">
      <c r="B19" s="819" t="s">
        <v>264</v>
      </c>
      <c r="C19" s="11" t="s">
        <v>265</v>
      </c>
      <c r="D19" s="531">
        <v>2.3521913509587655E-2</v>
      </c>
      <c r="E19" s="32">
        <v>2.2275E-2</v>
      </c>
      <c r="F19" s="35">
        <v>2.0774999999999998E-2</v>
      </c>
      <c r="G19" s="33">
        <v>2.493438668204883E-2</v>
      </c>
      <c r="H19" s="33">
        <v>2.3563441626059528E-2</v>
      </c>
      <c r="I19" s="118"/>
    </row>
    <row r="20" spans="2:16" ht="60" x14ac:dyDescent="0.25">
      <c r="B20" s="819" t="s">
        <v>266</v>
      </c>
      <c r="C20" s="29" t="s">
        <v>267</v>
      </c>
      <c r="D20" s="531">
        <v>0.11136255134611689</v>
      </c>
      <c r="E20" s="32">
        <v>0.10970000000000001</v>
      </c>
      <c r="F20" s="35">
        <f>+F17+8%</f>
        <v>0.1077</v>
      </c>
      <c r="G20" s="33">
        <v>0.11324584890939844</v>
      </c>
      <c r="H20" s="33">
        <v>0.11141792216807937</v>
      </c>
      <c r="I20" s="121"/>
    </row>
    <row r="21" spans="2:16" x14ac:dyDescent="0.25">
      <c r="B21" s="30"/>
      <c r="C21" s="838" t="s">
        <v>268</v>
      </c>
      <c r="D21" s="838"/>
      <c r="E21" s="838"/>
      <c r="F21" s="838"/>
      <c r="G21" s="838"/>
      <c r="H21" s="838"/>
      <c r="I21" s="121"/>
    </row>
    <row r="22" spans="2:16" ht="45" x14ac:dyDescent="0.25">
      <c r="B22" s="819">
        <v>8</v>
      </c>
      <c r="C22" s="29" t="s">
        <v>269</v>
      </c>
      <c r="D22" s="33">
        <v>2.5000000000000001E-2</v>
      </c>
      <c r="E22" s="33">
        <v>2.5000000000000001E-2</v>
      </c>
      <c r="F22" s="33">
        <v>2.5000000000000001E-2</v>
      </c>
      <c r="G22" s="33">
        <v>2.5000000000000001E-2</v>
      </c>
      <c r="H22" s="33">
        <v>2.5000000000000001E-2</v>
      </c>
      <c r="I22" s="121"/>
      <c r="J22" s="23"/>
    </row>
    <row r="23" spans="2:16" ht="135" x14ac:dyDescent="0.25">
      <c r="B23" s="819" t="s">
        <v>270</v>
      </c>
      <c r="C23" s="29" t="s">
        <v>271</v>
      </c>
      <c r="D23"/>
      <c r="E23" s="33"/>
      <c r="F23" s="33"/>
      <c r="G23" s="819"/>
      <c r="H23" s="819"/>
      <c r="I23" s="118"/>
    </row>
    <row r="24" spans="2:16" ht="60" x14ac:dyDescent="0.25">
      <c r="B24" s="819">
        <v>9</v>
      </c>
      <c r="C24" s="29" t="s">
        <v>272</v>
      </c>
      <c r="D24" s="448">
        <v>2.4199999999999999E-2</v>
      </c>
      <c r="E24" s="448">
        <f>5366307866.65092/225080201804.11</f>
        <v>2.3841758731499994E-2</v>
      </c>
      <c r="F24" s="33">
        <v>1.9194156211499985E-2</v>
      </c>
      <c r="G24" s="35">
        <v>9.2748423949999999E-3</v>
      </c>
      <c r="H24" s="33">
        <v>1.34E-4</v>
      </c>
      <c r="I24" s="119"/>
      <c r="J24" s="23"/>
    </row>
    <row r="25" spans="2:16" ht="30" x14ac:dyDescent="0.25">
      <c r="B25" s="819" t="s">
        <v>273</v>
      </c>
      <c r="C25" s="29" t="s">
        <v>274</v>
      </c>
      <c r="D25" s="33">
        <v>0</v>
      </c>
      <c r="E25" s="33">
        <v>0</v>
      </c>
      <c r="F25" s="33">
        <v>0</v>
      </c>
      <c r="G25" s="33">
        <v>0</v>
      </c>
      <c r="H25" s="33">
        <v>0</v>
      </c>
      <c r="I25" s="118"/>
    </row>
    <row r="26" spans="2:16" ht="75" x14ac:dyDescent="0.25">
      <c r="B26" s="819">
        <v>10</v>
      </c>
      <c r="C26" s="29" t="s">
        <v>275</v>
      </c>
      <c r="D26" s="33">
        <v>0</v>
      </c>
      <c r="E26" s="33">
        <v>0</v>
      </c>
      <c r="F26" s="33">
        <v>0</v>
      </c>
      <c r="G26" s="33">
        <v>0</v>
      </c>
      <c r="H26" s="33">
        <v>0</v>
      </c>
      <c r="I26" s="118"/>
    </row>
    <row r="27" spans="2:16" ht="60" x14ac:dyDescent="0.25">
      <c r="B27" s="819" t="s">
        <v>276</v>
      </c>
      <c r="C27" s="11" t="s">
        <v>277</v>
      </c>
      <c r="D27" s="33">
        <f>3376203027.09/225080201804.11</f>
        <v>1.5000000000125956E-2</v>
      </c>
      <c r="E27" s="33">
        <f>3376203027.09/225080201804.11</f>
        <v>1.5000000000125956E-2</v>
      </c>
      <c r="F27" s="33">
        <v>1.4999999999987327E-2</v>
      </c>
      <c r="G27" s="33">
        <v>1.5000000000006576E-2</v>
      </c>
      <c r="H27" s="33">
        <v>1.4999999999999999E-2</v>
      </c>
      <c r="I27" s="118"/>
      <c r="J27" s="122"/>
      <c r="P27" s="123"/>
    </row>
    <row r="28" spans="2:16" ht="30" x14ac:dyDescent="0.25">
      <c r="B28" s="819">
        <v>11</v>
      </c>
      <c r="C28" s="11" t="s">
        <v>278</v>
      </c>
      <c r="D28" s="37">
        <v>6.4236384951855199E-2</v>
      </c>
      <c r="E28" s="33">
        <f>14369515938.8437/225080201804.11</f>
        <v>6.3841758731626091E-2</v>
      </c>
      <c r="F28" s="35">
        <v>5.9194156211487492E-2</v>
      </c>
      <c r="G28" s="35">
        <v>4.9274842395006575E-2</v>
      </c>
      <c r="H28" s="33">
        <v>4.0133999999999996E-2</v>
      </c>
      <c r="I28" s="118"/>
      <c r="J28" s="23"/>
    </row>
    <row r="29" spans="2:16" ht="45" x14ac:dyDescent="0.25">
      <c r="B29" s="819" t="s">
        <v>279</v>
      </c>
      <c r="C29" s="11" t="s">
        <v>280</v>
      </c>
      <c r="D29" s="530">
        <v>0.17559893629797207</v>
      </c>
      <c r="E29" s="36">
        <v>0.17399999999999999</v>
      </c>
      <c r="F29" s="36">
        <v>0.16689999999999999</v>
      </c>
      <c r="G29" s="36">
        <v>0.16300000000000001</v>
      </c>
      <c r="H29" s="36">
        <v>0.15155192216807939</v>
      </c>
      <c r="I29" s="118"/>
    </row>
    <row r="30" spans="2:16" ht="90" x14ac:dyDescent="0.25">
      <c r="B30" s="819">
        <v>12</v>
      </c>
      <c r="C30" s="11" t="s">
        <v>281</v>
      </c>
      <c r="D30" s="531">
        <v>3.4581605644387801E-2</v>
      </c>
      <c r="E30" s="37">
        <v>2.833334307552015E-2</v>
      </c>
      <c r="F30" s="36">
        <v>3.2228220366574252E-2</v>
      </c>
      <c r="G30" s="36">
        <v>7.2999999999999995E-2</v>
      </c>
      <c r="H30" s="36">
        <v>7.595714073991118E-2</v>
      </c>
      <c r="I30" s="118"/>
      <c r="K30" s="124"/>
    </row>
    <row r="31" spans="2:16" x14ac:dyDescent="0.25">
      <c r="B31" s="30"/>
      <c r="C31" s="830" t="s">
        <v>282</v>
      </c>
      <c r="D31" s="830"/>
      <c r="E31" s="830"/>
      <c r="F31" s="830"/>
      <c r="G31" s="830"/>
      <c r="H31" s="830"/>
      <c r="I31" s="118"/>
    </row>
    <row r="32" spans="2:16" ht="30" x14ac:dyDescent="0.25">
      <c r="B32" s="819">
        <v>13</v>
      </c>
      <c r="C32" s="38" t="s">
        <v>283</v>
      </c>
      <c r="D32" s="50">
        <f>823564243462/1000000</f>
        <v>823564.24346200004</v>
      </c>
      <c r="E32" s="50">
        <f>838183865852.16/1000000</f>
        <v>838183.86585216003</v>
      </c>
      <c r="F32" s="50">
        <v>799749.43801201996</v>
      </c>
      <c r="G32" s="16">
        <v>714621.51526100002</v>
      </c>
      <c r="H32" s="16">
        <v>718648</v>
      </c>
      <c r="I32" s="125"/>
    </row>
    <row r="33" spans="2:9" ht="30" x14ac:dyDescent="0.25">
      <c r="B33" s="819">
        <v>14</v>
      </c>
      <c r="C33" s="38" t="s">
        <v>284</v>
      </c>
      <c r="D33" s="49">
        <v>4.7544999999999997E-2</v>
      </c>
      <c r="E33" s="49">
        <v>4.5318803458259997E-2</v>
      </c>
      <c r="F33" s="49">
        <v>4.6049316240830002E-2</v>
      </c>
      <c r="G33" s="15">
        <v>5.3997000000000003E-2</v>
      </c>
      <c r="H33" s="17">
        <v>5.2999999999999999E-2</v>
      </c>
      <c r="I33" s="125"/>
    </row>
    <row r="34" spans="2:9" x14ac:dyDescent="0.25">
      <c r="B34" s="30"/>
      <c r="C34" s="830" t="s">
        <v>285</v>
      </c>
      <c r="D34" s="830"/>
      <c r="E34" s="830"/>
      <c r="F34" s="830"/>
      <c r="G34" s="830"/>
      <c r="H34" s="830"/>
      <c r="I34" s="126"/>
    </row>
    <row r="35" spans="2:9" ht="90" x14ac:dyDescent="0.25">
      <c r="B35" s="24" t="s">
        <v>286</v>
      </c>
      <c r="C35" s="11" t="s">
        <v>287</v>
      </c>
      <c r="D35" s="39">
        <v>0</v>
      </c>
      <c r="E35" s="39">
        <v>0</v>
      </c>
      <c r="F35" s="39">
        <v>0</v>
      </c>
      <c r="G35" s="39">
        <v>0</v>
      </c>
      <c r="H35" s="39">
        <v>0</v>
      </c>
      <c r="I35" s="125"/>
    </row>
    <row r="36" spans="2:9" ht="75" x14ac:dyDescent="0.25">
      <c r="B36" s="24" t="s">
        <v>288</v>
      </c>
      <c r="C36" s="11" t="s">
        <v>263</v>
      </c>
      <c r="D36" s="39">
        <v>0</v>
      </c>
      <c r="E36" s="39">
        <v>0</v>
      </c>
      <c r="F36" s="39">
        <v>0</v>
      </c>
      <c r="G36" s="39">
        <v>0</v>
      </c>
      <c r="H36" s="39">
        <v>0</v>
      </c>
      <c r="I36" s="125"/>
    </row>
    <row r="37" spans="2:9" ht="60" x14ac:dyDescent="0.25">
      <c r="B37" s="24" t="s">
        <v>289</v>
      </c>
      <c r="C37" s="11" t="s">
        <v>290</v>
      </c>
      <c r="D37" s="39">
        <v>0.03</v>
      </c>
      <c r="E37" s="39">
        <v>0.03</v>
      </c>
      <c r="F37" s="39">
        <v>0.03</v>
      </c>
      <c r="G37" s="39">
        <v>0.03</v>
      </c>
      <c r="H37" s="39">
        <v>0.03</v>
      </c>
      <c r="I37" s="126"/>
    </row>
    <row r="38" spans="2:9" x14ac:dyDescent="0.25">
      <c r="B38" s="30"/>
      <c r="C38" s="830" t="s">
        <v>291</v>
      </c>
      <c r="D38" s="830"/>
      <c r="E38" s="830"/>
      <c r="F38" s="830"/>
      <c r="G38" s="830"/>
      <c r="H38" s="830"/>
      <c r="I38" s="125"/>
    </row>
    <row r="39" spans="2:9" ht="45" x14ac:dyDescent="0.25">
      <c r="B39" s="24" t="s">
        <v>292</v>
      </c>
      <c r="C39" s="11" t="s">
        <v>293</v>
      </c>
      <c r="D39" s="18">
        <v>0</v>
      </c>
      <c r="E39" s="18">
        <v>0</v>
      </c>
      <c r="F39" s="18">
        <v>0</v>
      </c>
      <c r="G39" s="18">
        <v>0</v>
      </c>
      <c r="H39" s="18">
        <v>0</v>
      </c>
      <c r="I39" s="125"/>
    </row>
    <row r="40" spans="2:9" ht="60" x14ac:dyDescent="0.25">
      <c r="B40" s="24" t="s">
        <v>294</v>
      </c>
      <c r="C40" s="11" t="s">
        <v>295</v>
      </c>
      <c r="D40" s="18">
        <v>0.03</v>
      </c>
      <c r="E40" s="18">
        <v>0.03</v>
      </c>
      <c r="F40" s="18">
        <v>0.03</v>
      </c>
      <c r="G40" s="18">
        <v>0.03</v>
      </c>
      <c r="H40" s="18">
        <v>0.03</v>
      </c>
      <c r="I40" s="125"/>
    </row>
    <row r="41" spans="2:9" x14ac:dyDescent="0.25">
      <c r="B41" s="30"/>
      <c r="C41" s="830" t="s">
        <v>296</v>
      </c>
      <c r="D41" s="830"/>
      <c r="E41" s="830"/>
      <c r="F41" s="830"/>
      <c r="G41" s="830"/>
      <c r="H41" s="830"/>
      <c r="I41" s="121"/>
    </row>
    <row r="42" spans="2:9" ht="75" x14ac:dyDescent="0.25">
      <c r="B42" s="819">
        <v>15</v>
      </c>
      <c r="C42" s="38" t="s">
        <v>297</v>
      </c>
      <c r="D42" s="745">
        <v>145138.97157698829</v>
      </c>
      <c r="E42" s="746">
        <v>135037.34309858666</v>
      </c>
      <c r="F42" s="746">
        <v>122581.93017043186</v>
      </c>
      <c r="G42" s="747">
        <v>116211.70548316502</v>
      </c>
      <c r="H42" s="747">
        <v>114374.05061359642</v>
      </c>
      <c r="I42" s="121"/>
    </row>
    <row r="43" spans="2:9" ht="45" x14ac:dyDescent="0.25">
      <c r="B43" s="27" t="s">
        <v>298</v>
      </c>
      <c r="C43" s="40" t="s">
        <v>299</v>
      </c>
      <c r="D43" s="745">
        <v>92438.751934093161</v>
      </c>
      <c r="E43" s="748">
        <v>86004.460278862578</v>
      </c>
      <c r="F43" s="748">
        <v>80008</v>
      </c>
      <c r="G43" s="749">
        <v>75102.376765292021</v>
      </c>
      <c r="H43" s="749">
        <v>73045.414448482232</v>
      </c>
      <c r="I43" s="121"/>
    </row>
    <row r="44" spans="2:9" ht="45" x14ac:dyDescent="0.25">
      <c r="B44" s="25" t="s">
        <v>300</v>
      </c>
      <c r="C44" s="26" t="s">
        <v>301</v>
      </c>
      <c r="D44" s="745">
        <v>23604.302881640346</v>
      </c>
      <c r="E44" s="748">
        <v>24156.740562663144</v>
      </c>
      <c r="F44" s="746">
        <v>24503</v>
      </c>
      <c r="G44" s="750">
        <v>22776.968019014595</v>
      </c>
      <c r="H44" s="750">
        <v>23239.752224331769</v>
      </c>
      <c r="I44" s="121"/>
    </row>
    <row r="45" spans="2:9" ht="45" x14ac:dyDescent="0.25">
      <c r="B45" s="819">
        <v>16</v>
      </c>
      <c r="C45" s="38" t="s">
        <v>302</v>
      </c>
      <c r="D45" s="745">
        <v>68834.449052452692</v>
      </c>
      <c r="E45" s="746">
        <v>61847.719716199339</v>
      </c>
      <c r="F45" s="746">
        <v>55505</v>
      </c>
      <c r="G45" s="747">
        <v>52325.408746277397</v>
      </c>
      <c r="H45" s="747">
        <v>49805.662224150474</v>
      </c>
      <c r="I45" s="126"/>
    </row>
    <row r="46" spans="2:9" ht="45" x14ac:dyDescent="0.25">
      <c r="B46" s="819">
        <v>17</v>
      </c>
      <c r="C46" s="38" t="s">
        <v>303</v>
      </c>
      <c r="D46" s="614">
        <v>2.2449662669211401</v>
      </c>
      <c r="E46" s="47">
        <v>2.3104383620210887</v>
      </c>
      <c r="F46" s="47">
        <v>2.31</v>
      </c>
      <c r="G46" s="39">
        <v>2.3655280305482247</v>
      </c>
      <c r="H46" s="39">
        <v>2.4280020642003248</v>
      </c>
      <c r="I46" s="125"/>
    </row>
    <row r="47" spans="2:9" x14ac:dyDescent="0.25">
      <c r="B47" s="30"/>
      <c r="C47" s="830" t="s">
        <v>304</v>
      </c>
      <c r="D47" s="830"/>
      <c r="E47" s="830"/>
      <c r="F47" s="830"/>
      <c r="G47" s="830"/>
      <c r="H47" s="830"/>
      <c r="I47" s="121"/>
    </row>
    <row r="48" spans="2:9" ht="30" x14ac:dyDescent="0.25">
      <c r="B48" s="819">
        <v>18</v>
      </c>
      <c r="C48" s="38" t="s">
        <v>305</v>
      </c>
      <c r="D48" s="745">
        <v>235517.38335447302</v>
      </c>
      <c r="E48" s="747">
        <v>238210.24</v>
      </c>
      <c r="F48" s="745">
        <v>225841.55353335623</v>
      </c>
      <c r="G48" s="751">
        <v>184976.60236253278</v>
      </c>
      <c r="H48" s="751">
        <v>177552.69790469322</v>
      </c>
      <c r="I48" s="125"/>
    </row>
    <row r="49" spans="2:9" ht="30" x14ac:dyDescent="0.25">
      <c r="B49" s="819">
        <v>19</v>
      </c>
      <c r="C49" s="38" t="s">
        <v>306</v>
      </c>
      <c r="D49" s="745">
        <v>176848.733183773</v>
      </c>
      <c r="E49" s="743">
        <v>173899.56</v>
      </c>
      <c r="F49" s="751">
        <v>179937.16111526787</v>
      </c>
      <c r="G49" s="751">
        <v>137914.60939523592</v>
      </c>
      <c r="H49" s="751">
        <v>135711.67606748882</v>
      </c>
      <c r="I49" s="126"/>
    </row>
    <row r="50" spans="2:9" x14ac:dyDescent="0.25">
      <c r="B50" s="819">
        <v>20</v>
      </c>
      <c r="C50" s="41" t="s">
        <v>307</v>
      </c>
      <c r="D50" s="614">
        <v>1.3317448144213409</v>
      </c>
      <c r="E50" s="22">
        <v>1.369815081763289</v>
      </c>
      <c r="F50" s="20">
        <v>1.2551134636868144</v>
      </c>
      <c r="G50" s="19">
        <v>1.3412400845252479</v>
      </c>
      <c r="H50" s="21">
        <v>1.3083081946198725</v>
      </c>
      <c r="I50" s="125"/>
    </row>
    <row r="51" spans="2:9" x14ac:dyDescent="0.25">
      <c r="I51" s="125"/>
    </row>
    <row r="52" spans="2:9" x14ac:dyDescent="0.25">
      <c r="I52" s="125"/>
    </row>
    <row r="53" spans="2:9" x14ac:dyDescent="0.25">
      <c r="I53" s="125"/>
    </row>
    <row r="54" spans="2:9" x14ac:dyDescent="0.25">
      <c r="I54" s="125"/>
    </row>
    <row r="55" spans="2:9" x14ac:dyDescent="0.25">
      <c r="I55" s="126"/>
    </row>
    <row r="56" spans="2:9" x14ac:dyDescent="0.25">
      <c r="I56" s="125"/>
    </row>
    <row r="57" spans="2:9" x14ac:dyDescent="0.25">
      <c r="I57" s="118"/>
    </row>
    <row r="58" spans="2:9" x14ac:dyDescent="0.25">
      <c r="I58" s="118"/>
    </row>
  </sheetData>
  <mergeCells count="11">
    <mergeCell ref="C21:H21"/>
    <mergeCell ref="B4:C5"/>
    <mergeCell ref="C6:H6"/>
    <mergeCell ref="C10:H10"/>
    <mergeCell ref="C12:H12"/>
    <mergeCell ref="C16:H16"/>
    <mergeCell ref="C31:H31"/>
    <mergeCell ref="C34:H34"/>
    <mergeCell ref="C38:H38"/>
    <mergeCell ref="C41:H41"/>
    <mergeCell ref="C47:H4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1F87F-FE5C-40D1-BB09-E30EDB5BB736}">
  <sheetPr codeName="Ark30">
    <pageSetUpPr fitToPage="1"/>
  </sheetPr>
  <dimension ref="A1:F21"/>
  <sheetViews>
    <sheetView showGridLines="0" zoomScale="55" zoomScaleNormal="55" workbookViewId="0"/>
  </sheetViews>
  <sheetFormatPr defaultColWidth="8" defaultRowHeight="15" x14ac:dyDescent="0.25"/>
  <cols>
    <col min="1" max="1" width="3.125" style="354" customWidth="1"/>
    <col min="2" max="2" width="8" style="354"/>
    <col min="3" max="3" width="48.625" style="354" customWidth="1"/>
    <col min="4" max="4" width="30.25" style="364" customWidth="1"/>
    <col min="5" max="5" width="10.625" style="354" customWidth="1"/>
    <col min="6" max="6" width="8" style="354" customWidth="1"/>
    <col min="7" max="16384" width="8" style="354"/>
  </cols>
  <sheetData>
    <row r="1" spans="1:6" ht="15" customHeight="1" x14ac:dyDescent="0.25"/>
    <row r="2" spans="1:6" ht="29.25" customHeight="1" x14ac:dyDescent="0.25">
      <c r="A2" s="352"/>
      <c r="B2" s="987" t="s">
        <v>844</v>
      </c>
      <c r="C2" s="987"/>
      <c r="D2" s="987"/>
      <c r="E2" s="353"/>
    </row>
    <row r="3" spans="1:6" ht="22.5" customHeight="1" x14ac:dyDescent="0.25">
      <c r="A3" s="353"/>
      <c r="B3" s="987"/>
      <c r="C3" s="987"/>
      <c r="D3" s="987"/>
      <c r="E3" s="353"/>
    </row>
    <row r="4" spans="1:6" ht="15.75" x14ac:dyDescent="0.25">
      <c r="A4" s="353"/>
      <c r="B4" s="353"/>
      <c r="C4" s="353"/>
      <c r="D4" s="356"/>
      <c r="E4" s="353"/>
    </row>
    <row r="5" spans="1:6" ht="15.75" x14ac:dyDescent="0.25">
      <c r="A5" s="353"/>
      <c r="B5" s="357"/>
      <c r="C5" s="357"/>
      <c r="D5" s="358" t="s">
        <v>239</v>
      </c>
      <c r="E5" s="89"/>
      <c r="F5" s="1"/>
    </row>
    <row r="6" spans="1:6" ht="15.75" x14ac:dyDescent="0.25">
      <c r="A6" s="353"/>
      <c r="B6" s="985" t="s">
        <v>845</v>
      </c>
      <c r="C6" s="986"/>
      <c r="D6" s="358" t="s">
        <v>846</v>
      </c>
      <c r="E6" s="353"/>
      <c r="F6" s="4"/>
    </row>
    <row r="7" spans="1:6" ht="30" customHeight="1" x14ac:dyDescent="0.25">
      <c r="A7" s="353"/>
      <c r="B7" s="359">
        <v>1</v>
      </c>
      <c r="C7" s="108" t="s">
        <v>847</v>
      </c>
      <c r="D7" s="425">
        <v>766630.71159399999</v>
      </c>
      <c r="E7" s="360"/>
      <c r="F7" s="1"/>
    </row>
    <row r="8" spans="1:6" ht="49.5" customHeight="1" x14ac:dyDescent="0.25">
      <c r="A8" s="353"/>
      <c r="B8" s="359">
        <v>2</v>
      </c>
      <c r="C8" s="108" t="s">
        <v>848</v>
      </c>
      <c r="D8" s="425"/>
      <c r="E8" s="360"/>
      <c r="F8" s="1"/>
    </row>
    <row r="9" spans="1:6" ht="47.1" customHeight="1" x14ac:dyDescent="0.25">
      <c r="A9" s="353"/>
      <c r="B9" s="359">
        <v>3</v>
      </c>
      <c r="C9" s="108" t="s">
        <v>849</v>
      </c>
      <c r="D9" s="425"/>
      <c r="E9" s="353"/>
      <c r="F9" s="1"/>
    </row>
    <row r="10" spans="1:6" ht="30" x14ac:dyDescent="0.25">
      <c r="A10" s="353"/>
      <c r="B10" s="359">
        <v>4</v>
      </c>
      <c r="C10" s="108" t="s">
        <v>850</v>
      </c>
      <c r="D10" s="425"/>
      <c r="E10" s="353"/>
    </row>
    <row r="11" spans="1:6" ht="75" x14ac:dyDescent="0.25">
      <c r="A11" s="353"/>
      <c r="B11" s="359">
        <v>5</v>
      </c>
      <c r="C11" s="108" t="s">
        <v>851</v>
      </c>
      <c r="D11" s="425"/>
      <c r="E11" s="353"/>
    </row>
    <row r="12" spans="1:6" ht="30" x14ac:dyDescent="0.25">
      <c r="A12" s="353"/>
      <c r="B12" s="359">
        <v>6</v>
      </c>
      <c r="C12" s="108" t="s">
        <v>852</v>
      </c>
      <c r="D12" s="425"/>
      <c r="E12" s="353"/>
    </row>
    <row r="13" spans="1:6" ht="15.75" x14ac:dyDescent="0.25">
      <c r="A13" s="353"/>
      <c r="B13" s="359">
        <v>7</v>
      </c>
      <c r="C13" s="108" t="s">
        <v>853</v>
      </c>
      <c r="D13" s="425"/>
      <c r="E13" s="353"/>
    </row>
    <row r="14" spans="1:6" ht="15.75" x14ac:dyDescent="0.25">
      <c r="A14" s="353"/>
      <c r="B14" s="359">
        <v>8</v>
      </c>
      <c r="C14" s="108" t="s">
        <v>854</v>
      </c>
      <c r="D14" s="426">
        <v>9342.0508869999994</v>
      </c>
      <c r="E14" s="353"/>
    </row>
    <row r="15" spans="1:6" ht="15.75" x14ac:dyDescent="0.25">
      <c r="A15" s="353"/>
      <c r="B15" s="359">
        <v>9</v>
      </c>
      <c r="C15" s="108" t="s">
        <v>855</v>
      </c>
      <c r="D15" s="426">
        <v>659.41911300000004</v>
      </c>
      <c r="E15" s="353"/>
    </row>
    <row r="16" spans="1:6" ht="45" x14ac:dyDescent="0.3">
      <c r="A16" s="353"/>
      <c r="B16" s="359">
        <v>10</v>
      </c>
      <c r="C16" s="108" t="s">
        <v>856</v>
      </c>
      <c r="D16" s="426">
        <v>54338.632539999999</v>
      </c>
      <c r="E16" s="361"/>
    </row>
    <row r="17" spans="1:5" ht="45" x14ac:dyDescent="0.25">
      <c r="A17" s="353"/>
      <c r="B17" s="359">
        <v>11</v>
      </c>
      <c r="C17" s="108" t="s">
        <v>857</v>
      </c>
      <c r="D17" s="426"/>
      <c r="E17" s="353"/>
    </row>
    <row r="18" spans="1:5" ht="45" x14ac:dyDescent="0.25">
      <c r="A18" s="353"/>
      <c r="B18" s="359" t="s">
        <v>858</v>
      </c>
      <c r="C18" s="108" t="s">
        <v>859</v>
      </c>
      <c r="D18" s="426"/>
      <c r="E18" s="353"/>
    </row>
    <row r="19" spans="1:5" ht="45" x14ac:dyDescent="0.25">
      <c r="A19" s="353"/>
      <c r="B19" s="359" t="s">
        <v>860</v>
      </c>
      <c r="C19" s="108" t="s">
        <v>861</v>
      </c>
      <c r="D19" s="426"/>
      <c r="E19" s="353"/>
    </row>
    <row r="20" spans="1:5" ht="15.75" x14ac:dyDescent="0.25">
      <c r="A20" s="353"/>
      <c r="B20" s="359">
        <v>12</v>
      </c>
      <c r="C20" s="108" t="s">
        <v>862</v>
      </c>
      <c r="D20" s="425">
        <v>-7406.5706730000675</v>
      </c>
      <c r="E20" s="353"/>
    </row>
    <row r="21" spans="1:5" ht="15.75" x14ac:dyDescent="0.25">
      <c r="A21" s="353"/>
      <c r="B21" s="362">
        <v>13</v>
      </c>
      <c r="C21" s="363" t="s">
        <v>283</v>
      </c>
      <c r="D21" s="427">
        <v>823564.24346100003</v>
      </c>
      <c r="E21" s="353"/>
    </row>
  </sheetData>
  <mergeCells count="2">
    <mergeCell ref="B6:C6"/>
    <mergeCell ref="B2:D3"/>
  </mergeCells>
  <pageMargins left="0.7" right="0.7" top="0.75" bottom="0.75" header="0.3" footer="0.3"/>
  <pageSetup paperSize="9" scale="63" fitToHeight="0" orientation="portrait"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10A0-F080-4712-965E-E96C4701F85B}">
  <sheetPr codeName="Ark31">
    <pageSetUpPr fitToPage="1"/>
  </sheetPr>
  <dimension ref="A1:M72"/>
  <sheetViews>
    <sheetView showGridLines="0" zoomScale="85" zoomScaleNormal="85" workbookViewId="0">
      <selection activeCell="G60" sqref="G60"/>
    </sheetView>
  </sheetViews>
  <sheetFormatPr defaultColWidth="8" defaultRowHeight="15" x14ac:dyDescent="0.25"/>
  <cols>
    <col min="1" max="1" width="3.125" style="354" customWidth="1"/>
    <col min="2" max="2" width="8.375" style="366" customWidth="1"/>
    <col min="3" max="3" width="49" style="354" customWidth="1"/>
    <col min="4" max="4" width="33.875" style="364" customWidth="1"/>
    <col min="5" max="5" width="11.625" style="354" bestFit="1" customWidth="1"/>
    <col min="6" max="6" width="10.625" style="354" customWidth="1"/>
    <col min="7" max="7" width="8.5" style="354" customWidth="1"/>
    <col min="8" max="16384" width="8" style="354"/>
  </cols>
  <sheetData>
    <row r="1" spans="1:7" ht="15" customHeight="1" x14ac:dyDescent="0.25">
      <c r="A1" s="365"/>
    </row>
    <row r="2" spans="1:7" ht="20.25" x14ac:dyDescent="0.3">
      <c r="B2" s="115" t="s">
        <v>863</v>
      </c>
      <c r="C2" s="367"/>
      <c r="D2" s="368"/>
      <c r="E2" s="367"/>
    </row>
    <row r="3" spans="1:7" x14ac:dyDescent="0.25">
      <c r="B3" s="131"/>
      <c r="C3" s="89"/>
      <c r="D3" s="89"/>
      <c r="E3" s="89"/>
    </row>
    <row r="4" spans="1:7" x14ac:dyDescent="0.25">
      <c r="B4" s="369"/>
      <c r="C4" s="370"/>
      <c r="D4" s="997" t="s">
        <v>864</v>
      </c>
      <c r="E4" s="997"/>
      <c r="F4" s="89"/>
      <c r="G4" s="1"/>
    </row>
    <row r="5" spans="1:7" x14ac:dyDescent="0.25">
      <c r="B5" s="998" t="s">
        <v>845</v>
      </c>
      <c r="C5" s="998"/>
      <c r="D5" s="226" t="s">
        <v>239</v>
      </c>
      <c r="E5" s="226" t="s">
        <v>240</v>
      </c>
      <c r="G5" s="4"/>
    </row>
    <row r="6" spans="1:7" x14ac:dyDescent="0.25">
      <c r="B6" s="998"/>
      <c r="C6" s="998"/>
      <c r="D6" s="226" t="s">
        <v>311</v>
      </c>
      <c r="E6" s="226" t="s">
        <v>865</v>
      </c>
      <c r="G6" s="1"/>
    </row>
    <row r="7" spans="1:7" x14ac:dyDescent="0.25">
      <c r="B7" s="999" t="s">
        <v>866</v>
      </c>
      <c r="C7" s="999"/>
      <c r="D7" s="999"/>
      <c r="E7" s="371"/>
      <c r="G7" s="1"/>
    </row>
    <row r="8" spans="1:7" ht="30" x14ac:dyDescent="0.25">
      <c r="B8" s="372">
        <v>1</v>
      </c>
      <c r="C8" s="373" t="s">
        <v>867</v>
      </c>
      <c r="D8" s="434">
        <v>695955.60856900003</v>
      </c>
      <c r="E8" s="435">
        <v>669229.03412109998</v>
      </c>
      <c r="G8" s="1"/>
    </row>
    <row r="9" spans="1:7" ht="45" x14ac:dyDescent="0.25">
      <c r="B9" s="374">
        <v>2</v>
      </c>
      <c r="C9" s="373" t="s">
        <v>868</v>
      </c>
      <c r="D9" s="436"/>
      <c r="E9" s="435"/>
    </row>
    <row r="10" spans="1:7" ht="30" x14ac:dyDescent="0.25">
      <c r="B10" s="374">
        <v>3</v>
      </c>
      <c r="C10" s="373" t="s">
        <v>869</v>
      </c>
      <c r="D10" s="436">
        <v>-3567.4491750000002</v>
      </c>
      <c r="E10" s="435">
        <v>-4371.1772549999996</v>
      </c>
    </row>
    <row r="11" spans="1:7" ht="30" x14ac:dyDescent="0.25">
      <c r="B11" s="374">
        <v>4</v>
      </c>
      <c r="C11" s="373" t="s">
        <v>870</v>
      </c>
      <c r="D11" s="436"/>
      <c r="E11" s="435"/>
    </row>
    <row r="12" spans="1:7" ht="30" x14ac:dyDescent="0.25">
      <c r="B12" s="374">
        <v>5</v>
      </c>
      <c r="C12" s="373" t="s">
        <v>871</v>
      </c>
      <c r="D12" s="436"/>
      <c r="E12" s="435"/>
    </row>
    <row r="13" spans="1:7" x14ac:dyDescent="0.25">
      <c r="B13" s="372">
        <v>6</v>
      </c>
      <c r="C13" s="376" t="s">
        <v>872</v>
      </c>
      <c r="D13" s="437">
        <v>-3839.121498</v>
      </c>
      <c r="E13" s="435">
        <v>-3766.9540859200001</v>
      </c>
    </row>
    <row r="14" spans="1:7" ht="30" x14ac:dyDescent="0.25">
      <c r="B14" s="378">
        <v>7</v>
      </c>
      <c r="C14" s="379" t="s">
        <v>873</v>
      </c>
      <c r="D14" s="437">
        <v>688549.03789600008</v>
      </c>
      <c r="E14" s="435">
        <v>661090.90278017998</v>
      </c>
    </row>
    <row r="15" spans="1:7" x14ac:dyDescent="0.25">
      <c r="B15" s="990" t="s">
        <v>874</v>
      </c>
      <c r="C15" s="990"/>
      <c r="D15" s="990"/>
      <c r="E15" s="371"/>
    </row>
    <row r="16" spans="1:7" ht="30" x14ac:dyDescent="0.25">
      <c r="B16" s="380">
        <v>8</v>
      </c>
      <c r="C16" s="373" t="s">
        <v>875</v>
      </c>
      <c r="D16" s="437">
        <v>11645.232217000001</v>
      </c>
      <c r="E16" s="435">
        <v>17000.44240874</v>
      </c>
    </row>
    <row r="17" spans="2:6" ht="30" x14ac:dyDescent="0.25">
      <c r="B17" s="380" t="s">
        <v>876</v>
      </c>
      <c r="C17" s="381" t="s">
        <v>877</v>
      </c>
      <c r="D17" s="436"/>
      <c r="E17" s="435"/>
    </row>
    <row r="18" spans="2:6" ht="30" x14ac:dyDescent="0.25">
      <c r="B18" s="380">
        <v>9</v>
      </c>
      <c r="C18" s="377" t="s">
        <v>878</v>
      </c>
      <c r="D18" s="437">
        <v>15666.703017</v>
      </c>
      <c r="E18" s="435">
        <v>16238.701571610001</v>
      </c>
    </row>
    <row r="19" spans="2:6" ht="30" x14ac:dyDescent="0.25">
      <c r="B19" s="374" t="s">
        <v>879</v>
      </c>
      <c r="C19" s="381" t="s">
        <v>880</v>
      </c>
      <c r="D19" s="436"/>
      <c r="E19" s="435"/>
    </row>
    <row r="20" spans="2:6" x14ac:dyDescent="0.25">
      <c r="B20" s="96" t="s">
        <v>881</v>
      </c>
      <c r="C20" s="381" t="s">
        <v>882</v>
      </c>
      <c r="D20" s="436"/>
      <c r="E20" s="435"/>
    </row>
    <row r="21" spans="2:6" ht="30" x14ac:dyDescent="0.25">
      <c r="B21" s="374">
        <v>10</v>
      </c>
      <c r="C21" s="382" t="s">
        <v>883</v>
      </c>
      <c r="D21" s="437"/>
      <c r="E21" s="435"/>
    </row>
    <row r="22" spans="2:6" ht="30" x14ac:dyDescent="0.25">
      <c r="B22" s="374" t="s">
        <v>884</v>
      </c>
      <c r="C22" s="382" t="s">
        <v>885</v>
      </c>
      <c r="D22" s="436"/>
      <c r="E22" s="435"/>
    </row>
    <row r="23" spans="2:6" ht="30" x14ac:dyDescent="0.25">
      <c r="B23" s="374" t="s">
        <v>886</v>
      </c>
      <c r="C23" s="382" t="s">
        <v>887</v>
      </c>
      <c r="D23" s="437"/>
      <c r="E23" s="435"/>
    </row>
    <row r="24" spans="2:6" ht="30" x14ac:dyDescent="0.25">
      <c r="B24" s="374">
        <v>11</v>
      </c>
      <c r="C24" s="376" t="s">
        <v>888</v>
      </c>
      <c r="D24" s="436">
        <v>503.73035499999997</v>
      </c>
      <c r="E24" s="435">
        <v>758.83694315999992</v>
      </c>
      <c r="F24" s="383"/>
    </row>
    <row r="25" spans="2:6" ht="30" x14ac:dyDescent="0.25">
      <c r="B25" s="374">
        <v>12</v>
      </c>
      <c r="C25" s="376" t="s">
        <v>889</v>
      </c>
      <c r="D25" s="436">
        <v>-503.73035499999997</v>
      </c>
      <c r="E25" s="435"/>
      <c r="F25" s="383"/>
    </row>
    <row r="26" spans="2:6" x14ac:dyDescent="0.25">
      <c r="B26" s="384">
        <v>13</v>
      </c>
      <c r="C26" s="385" t="s">
        <v>890</v>
      </c>
      <c r="D26" s="438">
        <v>27311.935234</v>
      </c>
      <c r="E26" s="435">
        <v>33997.980923510004</v>
      </c>
    </row>
    <row r="27" spans="2:6" x14ac:dyDescent="0.25">
      <c r="B27" s="990" t="s">
        <v>891</v>
      </c>
      <c r="C27" s="990"/>
      <c r="D27" s="990"/>
      <c r="E27" s="371"/>
    </row>
    <row r="28" spans="2:6" ht="30" x14ac:dyDescent="0.25">
      <c r="B28" s="372">
        <v>14</v>
      </c>
      <c r="C28" s="373" t="s">
        <v>892</v>
      </c>
      <c r="D28" s="439">
        <v>52705.218677999997</v>
      </c>
      <c r="E28" s="439">
        <v>54940.592728709998</v>
      </c>
    </row>
    <row r="29" spans="2:6" ht="30" x14ac:dyDescent="0.25">
      <c r="B29" s="372">
        <v>15</v>
      </c>
      <c r="C29" s="376" t="s">
        <v>893</v>
      </c>
      <c r="D29" s="439"/>
      <c r="E29" s="439"/>
    </row>
    <row r="30" spans="2:6" x14ac:dyDescent="0.25">
      <c r="B30" s="372">
        <v>16</v>
      </c>
      <c r="C30" s="376" t="s">
        <v>894</v>
      </c>
      <c r="D30" s="439">
        <v>659.41911300000004</v>
      </c>
      <c r="E30" s="439">
        <v>509.76654652999997</v>
      </c>
    </row>
    <row r="31" spans="2:6" ht="30" x14ac:dyDescent="0.25">
      <c r="B31" s="374" t="s">
        <v>895</v>
      </c>
      <c r="C31" s="373" t="s">
        <v>896</v>
      </c>
      <c r="D31" s="439"/>
      <c r="E31" s="439"/>
    </row>
    <row r="32" spans="2:6" x14ac:dyDescent="0.25">
      <c r="B32" s="374">
        <v>17</v>
      </c>
      <c r="C32" s="376" t="s">
        <v>897</v>
      </c>
      <c r="D32" s="439"/>
      <c r="E32" s="439"/>
    </row>
    <row r="33" spans="2:7" x14ac:dyDescent="0.25">
      <c r="B33" s="374" t="s">
        <v>898</v>
      </c>
      <c r="C33" s="376" t="s">
        <v>899</v>
      </c>
      <c r="D33" s="439"/>
      <c r="E33" s="439"/>
    </row>
    <row r="34" spans="2:7" x14ac:dyDescent="0.25">
      <c r="B34" s="384">
        <v>18</v>
      </c>
      <c r="C34" s="387" t="s">
        <v>900</v>
      </c>
      <c r="D34" s="440">
        <v>53364.637791000001</v>
      </c>
      <c r="E34" s="440">
        <v>55450.35927524</v>
      </c>
    </row>
    <row r="35" spans="2:7" x14ac:dyDescent="0.25">
      <c r="B35" s="990" t="s">
        <v>901</v>
      </c>
      <c r="C35" s="990"/>
      <c r="D35" s="990"/>
      <c r="E35" s="371"/>
    </row>
    <row r="36" spans="2:7" x14ac:dyDescent="0.25">
      <c r="B36" s="372">
        <v>19</v>
      </c>
      <c r="C36" s="373" t="s">
        <v>902</v>
      </c>
      <c r="D36" s="437">
        <v>109352.178329</v>
      </c>
      <c r="E36" s="435">
        <v>96731.06316777</v>
      </c>
    </row>
    <row r="37" spans="2:7" ht="30" x14ac:dyDescent="0.25">
      <c r="B37" s="372">
        <v>20</v>
      </c>
      <c r="C37" s="373" t="s">
        <v>903</v>
      </c>
      <c r="D37" s="437">
        <v>-55013.545789000003</v>
      </c>
      <c r="E37" s="435">
        <v>-47520.86813468</v>
      </c>
    </row>
    <row r="38" spans="2:7" ht="45" customHeight="1" x14ac:dyDescent="0.25">
      <c r="B38" s="372">
        <v>21</v>
      </c>
      <c r="C38" s="373" t="s">
        <v>904</v>
      </c>
      <c r="D38" s="436"/>
      <c r="E38" s="435"/>
    </row>
    <row r="39" spans="2:7" x14ac:dyDescent="0.25">
      <c r="B39" s="384">
        <v>22</v>
      </c>
      <c r="C39" s="387" t="s">
        <v>905</v>
      </c>
      <c r="D39" s="438">
        <v>54338.632539999999</v>
      </c>
      <c r="E39" s="435">
        <v>49210.19503309</v>
      </c>
    </row>
    <row r="40" spans="2:7" x14ac:dyDescent="0.25">
      <c r="B40" s="988" t="s">
        <v>906</v>
      </c>
      <c r="C40" s="988"/>
      <c r="D40" s="988"/>
      <c r="E40" s="371"/>
    </row>
    <row r="41" spans="2:7" ht="52.5" customHeight="1" x14ac:dyDescent="0.25">
      <c r="B41" s="380" t="s">
        <v>907</v>
      </c>
      <c r="C41" s="108" t="s">
        <v>908</v>
      </c>
      <c r="D41" s="375"/>
      <c r="E41" s="371"/>
    </row>
    <row r="42" spans="2:7" ht="30" x14ac:dyDescent="0.25">
      <c r="B42" s="380" t="s">
        <v>909</v>
      </c>
      <c r="C42" s="108" t="s">
        <v>910</v>
      </c>
      <c r="D42" s="375"/>
      <c r="E42" s="371"/>
    </row>
    <row r="43" spans="2:7" ht="30" x14ac:dyDescent="0.25">
      <c r="B43" s="388" t="s">
        <v>911</v>
      </c>
      <c r="C43" s="381" t="s">
        <v>912</v>
      </c>
      <c r="D43" s="375"/>
      <c r="E43" s="371"/>
    </row>
    <row r="44" spans="2:7" ht="30" x14ac:dyDescent="0.25">
      <c r="B44" s="388" t="s">
        <v>913</v>
      </c>
      <c r="C44" s="389" t="s">
        <v>914</v>
      </c>
      <c r="D44" s="377"/>
      <c r="E44" s="371"/>
    </row>
    <row r="45" spans="2:7" ht="30" x14ac:dyDescent="0.25">
      <c r="B45" s="388" t="s">
        <v>915</v>
      </c>
      <c r="C45" s="390" t="s">
        <v>916</v>
      </c>
      <c r="D45" s="377"/>
      <c r="E45" s="371"/>
    </row>
    <row r="46" spans="2:7" ht="30" x14ac:dyDescent="0.25">
      <c r="B46" s="388" t="s">
        <v>917</v>
      </c>
      <c r="C46" s="381" t="s">
        <v>918</v>
      </c>
      <c r="D46" s="375"/>
      <c r="E46" s="371"/>
    </row>
    <row r="47" spans="2:7" x14ac:dyDescent="0.25">
      <c r="B47" s="388" t="s">
        <v>919</v>
      </c>
      <c r="C47" s="381" t="s">
        <v>920</v>
      </c>
      <c r="D47" s="375"/>
      <c r="E47" s="371"/>
    </row>
    <row r="48" spans="2:7" ht="30" x14ac:dyDescent="0.25">
      <c r="B48" s="388" t="s">
        <v>921</v>
      </c>
      <c r="C48" s="391" t="s">
        <v>922</v>
      </c>
      <c r="D48" s="375"/>
      <c r="E48" s="371"/>
      <c r="F48" s="383"/>
      <c r="G48" s="392"/>
    </row>
    <row r="49" spans="2:7" ht="30" x14ac:dyDescent="0.25">
      <c r="B49" s="388" t="s">
        <v>923</v>
      </c>
      <c r="C49" s="391" t="s">
        <v>924</v>
      </c>
      <c r="D49" s="375"/>
      <c r="E49" s="371"/>
      <c r="F49" s="383"/>
      <c r="G49" s="392"/>
    </row>
    <row r="50" spans="2:7" ht="30" x14ac:dyDescent="0.25">
      <c r="B50" s="388" t="s">
        <v>925</v>
      </c>
      <c r="C50" s="381" t="s">
        <v>926</v>
      </c>
      <c r="D50" s="375"/>
      <c r="E50" s="371"/>
    </row>
    <row r="51" spans="2:7" x14ac:dyDescent="0.25">
      <c r="B51" s="393" t="s">
        <v>927</v>
      </c>
      <c r="C51" s="394" t="s">
        <v>928</v>
      </c>
      <c r="D51" s="386"/>
      <c r="E51" s="371"/>
    </row>
    <row r="52" spans="2:7" x14ac:dyDescent="0.25">
      <c r="B52" s="989" t="s">
        <v>929</v>
      </c>
      <c r="C52" s="989"/>
      <c r="D52" s="989"/>
      <c r="E52" s="371"/>
    </row>
    <row r="53" spans="2:7" x14ac:dyDescent="0.25">
      <c r="B53" s="372">
        <v>23</v>
      </c>
      <c r="C53" s="395" t="s">
        <v>930</v>
      </c>
      <c r="D53" s="437">
        <v>39156.130373</v>
      </c>
      <c r="E53" s="435">
        <v>36827.914784439999</v>
      </c>
    </row>
    <row r="54" spans="2:7" x14ac:dyDescent="0.25">
      <c r="B54" s="384">
        <v>24</v>
      </c>
      <c r="C54" s="396" t="s">
        <v>283</v>
      </c>
      <c r="D54" s="437">
        <v>823564.24346100003</v>
      </c>
      <c r="E54" s="435">
        <v>799749.43801201996</v>
      </c>
    </row>
    <row r="55" spans="2:7" x14ac:dyDescent="0.25">
      <c r="B55" s="990" t="s">
        <v>282</v>
      </c>
      <c r="C55" s="990"/>
      <c r="D55" s="990"/>
      <c r="E55" s="371"/>
    </row>
    <row r="56" spans="2:7" x14ac:dyDescent="0.25">
      <c r="B56" s="372">
        <v>25</v>
      </c>
      <c r="C56" s="371" t="s">
        <v>282</v>
      </c>
      <c r="D56" s="437">
        <v>4.75447188047501E-2</v>
      </c>
      <c r="E56" s="429">
        <v>4.6049316240828031E-2</v>
      </c>
    </row>
    <row r="57" spans="2:7" ht="30" x14ac:dyDescent="0.25">
      <c r="B57" s="96" t="s">
        <v>931</v>
      </c>
      <c r="C57" s="108" t="s">
        <v>932</v>
      </c>
      <c r="D57" s="428">
        <v>4.75447188047501E-2</v>
      </c>
      <c r="E57" s="429">
        <v>4.6049316240828031E-2</v>
      </c>
    </row>
    <row r="58" spans="2:7" ht="45" x14ac:dyDescent="0.25">
      <c r="B58" s="380" t="s">
        <v>933</v>
      </c>
      <c r="C58" s="373" t="s">
        <v>934</v>
      </c>
      <c r="D58" s="428">
        <v>4.75447188047501E-2</v>
      </c>
      <c r="E58" s="429">
        <v>4.6049316240828031E-2</v>
      </c>
    </row>
    <row r="59" spans="2:7" x14ac:dyDescent="0.25">
      <c r="B59" s="380">
        <v>26</v>
      </c>
      <c r="C59" s="108" t="s">
        <v>935</v>
      </c>
      <c r="D59" s="428">
        <v>0.03</v>
      </c>
      <c r="E59" s="429">
        <v>0.03</v>
      </c>
    </row>
    <row r="60" spans="2:7" ht="30" x14ac:dyDescent="0.25">
      <c r="B60" s="380" t="s">
        <v>936</v>
      </c>
      <c r="C60" s="108" t="s">
        <v>287</v>
      </c>
      <c r="D60" s="428">
        <v>0</v>
      </c>
      <c r="E60" s="429">
        <v>0</v>
      </c>
    </row>
    <row r="61" spans="2:7" ht="30" x14ac:dyDescent="0.25">
      <c r="B61" s="380" t="s">
        <v>937</v>
      </c>
      <c r="C61" s="108" t="s">
        <v>263</v>
      </c>
      <c r="D61" s="428">
        <v>0</v>
      </c>
      <c r="E61" s="429">
        <v>0</v>
      </c>
    </row>
    <row r="62" spans="2:7" x14ac:dyDescent="0.25">
      <c r="B62" s="96">
        <v>27</v>
      </c>
      <c r="C62" s="108" t="s">
        <v>293</v>
      </c>
      <c r="D62" s="430">
        <v>0</v>
      </c>
      <c r="E62" s="429">
        <v>0</v>
      </c>
    </row>
    <row r="63" spans="2:7" x14ac:dyDescent="0.25">
      <c r="B63" s="380" t="s">
        <v>938</v>
      </c>
      <c r="C63" s="108" t="s">
        <v>939</v>
      </c>
      <c r="D63" s="430">
        <v>0.03</v>
      </c>
      <c r="E63" s="429">
        <v>0.03</v>
      </c>
    </row>
    <row r="64" spans="2:7" x14ac:dyDescent="0.25">
      <c r="B64" s="991" t="s">
        <v>940</v>
      </c>
      <c r="C64" s="992"/>
      <c r="D64" s="993"/>
      <c r="E64" s="371"/>
    </row>
    <row r="65" spans="2:13" ht="30" x14ac:dyDescent="0.25">
      <c r="B65" s="374" t="s">
        <v>941</v>
      </c>
      <c r="C65" s="376" t="s">
        <v>942</v>
      </c>
      <c r="D65" s="431" t="s">
        <v>943</v>
      </c>
      <c r="E65" s="431" t="s">
        <v>943</v>
      </c>
      <c r="L65" s="365"/>
    </row>
    <row r="66" spans="2:13" s="89" customFormat="1" x14ac:dyDescent="0.25">
      <c r="B66" s="994" t="s">
        <v>944</v>
      </c>
      <c r="C66" s="995"/>
      <c r="D66" s="995"/>
      <c r="E66" s="996"/>
    </row>
    <row r="67" spans="2:13" s="89" customFormat="1" ht="45" x14ac:dyDescent="0.25">
      <c r="B67" s="96">
        <v>28</v>
      </c>
      <c r="C67" s="108" t="s">
        <v>945</v>
      </c>
      <c r="D67" s="436">
        <v>50528.163935811899</v>
      </c>
      <c r="E67" s="436">
        <v>52272.204696598099</v>
      </c>
      <c r="M67" s="224"/>
    </row>
    <row r="68" spans="2:13" s="89" customFormat="1" ht="45" x14ac:dyDescent="0.25">
      <c r="B68" s="96">
        <v>29</v>
      </c>
      <c r="C68" s="108" t="s">
        <v>946</v>
      </c>
      <c r="D68" s="437">
        <v>52705.218677999997</v>
      </c>
      <c r="E68" s="436">
        <v>54940.592728709998</v>
      </c>
      <c r="M68" s="224"/>
    </row>
    <row r="69" spans="2:13" s="89" customFormat="1" ht="90" x14ac:dyDescent="0.25">
      <c r="B69" s="96">
        <v>30</v>
      </c>
      <c r="C69" s="108" t="s">
        <v>947</v>
      </c>
      <c r="D69" s="437">
        <v>821387.18871881184</v>
      </c>
      <c r="E69" s="436">
        <v>797081.04997990804</v>
      </c>
      <c r="M69" s="224"/>
    </row>
    <row r="70" spans="2:13" s="89" customFormat="1" ht="90" x14ac:dyDescent="0.25">
      <c r="B70" s="96" t="s">
        <v>948</v>
      </c>
      <c r="C70" s="108" t="s">
        <v>949</v>
      </c>
      <c r="D70" s="437">
        <v>821387.18871881184</v>
      </c>
      <c r="E70" s="436">
        <v>797081.04997990804</v>
      </c>
      <c r="M70" s="224"/>
    </row>
    <row r="71" spans="2:13" s="89" customFormat="1" ht="90" x14ac:dyDescent="0.25">
      <c r="B71" s="96">
        <v>31</v>
      </c>
      <c r="C71" s="108" t="s">
        <v>950</v>
      </c>
      <c r="D71" s="432">
        <v>4.7670734229584441E-2</v>
      </c>
      <c r="E71" s="433">
        <v>4.6203475525316173E-2</v>
      </c>
      <c r="M71" s="224"/>
    </row>
    <row r="72" spans="2:13" s="89" customFormat="1" ht="90" x14ac:dyDescent="0.25">
      <c r="B72" s="96" t="s">
        <v>951</v>
      </c>
      <c r="C72" s="108" t="s">
        <v>952</v>
      </c>
      <c r="D72" s="432">
        <v>4.7670734229584441E-2</v>
      </c>
      <c r="E72" s="433">
        <v>4.6203475525316173E-2</v>
      </c>
      <c r="M72" s="224"/>
    </row>
  </sheetData>
  <mergeCells count="11">
    <mergeCell ref="B35:D35"/>
    <mergeCell ref="D4:E4"/>
    <mergeCell ref="B5:C6"/>
    <mergeCell ref="B7:D7"/>
    <mergeCell ref="B15:D15"/>
    <mergeCell ref="B27:D27"/>
    <mergeCell ref="B40:D40"/>
    <mergeCell ref="B52:D52"/>
    <mergeCell ref="B55:D55"/>
    <mergeCell ref="B64:D64"/>
    <mergeCell ref="B66:E66"/>
  </mergeCells>
  <pageMargins left="0.51181102362204722" right="0.51181102362204722" top="0.74803149606299213" bottom="0.74803149606299213" header="0.31496062992125984" footer="0.31496062992125984"/>
  <pageSetup paperSize="9" scale="56" fitToHeight="0" orientation="portrait" r:id="rId1"/>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FC98-A7CF-4DAD-95F3-FC25DD5D8507}">
  <sheetPr codeName="Ark32"/>
  <dimension ref="A1:F18"/>
  <sheetViews>
    <sheetView showGridLines="0" zoomScaleNormal="100" workbookViewId="0">
      <selection activeCell="G12" sqref="G12"/>
    </sheetView>
  </sheetViews>
  <sheetFormatPr defaultColWidth="8" defaultRowHeight="15" x14ac:dyDescent="0.25"/>
  <cols>
    <col min="1" max="1" width="3.125" style="398" customWidth="1"/>
    <col min="2" max="2" width="8" style="398"/>
    <col min="3" max="3" width="28" style="398" customWidth="1"/>
    <col min="4" max="4" width="30.5" style="398" customWidth="1"/>
    <col min="5" max="5" width="10.625" style="398" customWidth="1"/>
    <col min="6" max="16384" width="8" style="398"/>
  </cols>
  <sheetData>
    <row r="1" spans="1:6" ht="15" customHeight="1" x14ac:dyDescent="0.25"/>
    <row r="2" spans="1:6" ht="30.75" customHeight="1" x14ac:dyDescent="0.25">
      <c r="A2" s="397"/>
      <c r="B2" s="987" t="s">
        <v>953</v>
      </c>
      <c r="C2" s="987"/>
      <c r="D2" s="987"/>
    </row>
    <row r="3" spans="1:6" ht="30.75" customHeight="1" x14ac:dyDescent="0.25">
      <c r="A3" s="397"/>
      <c r="B3" s="987"/>
      <c r="C3" s="987"/>
      <c r="D3" s="987"/>
    </row>
    <row r="4" spans="1:6" ht="20.25" x14ac:dyDescent="0.25">
      <c r="B4" s="399"/>
      <c r="C4" s="399"/>
      <c r="D4" s="399"/>
      <c r="F4" s="1"/>
    </row>
    <row r="5" spans="1:6" x14ac:dyDescent="0.25">
      <c r="C5" s="398" t="s">
        <v>845</v>
      </c>
      <c r="D5" s="400" t="s">
        <v>239</v>
      </c>
      <c r="F5" s="4"/>
    </row>
    <row r="6" spans="1:6" x14ac:dyDescent="0.25">
      <c r="B6" s="401"/>
      <c r="C6" s="401"/>
      <c r="D6" s="402" t="s">
        <v>864</v>
      </c>
      <c r="F6" s="1"/>
    </row>
    <row r="7" spans="1:6" ht="60" x14ac:dyDescent="0.25">
      <c r="B7" s="403" t="s">
        <v>954</v>
      </c>
      <c r="C7" s="403" t="s">
        <v>955</v>
      </c>
      <c r="D7" s="441">
        <v>695955.60856900003</v>
      </c>
      <c r="F7" s="1"/>
    </row>
    <row r="8" spans="1:6" x14ac:dyDescent="0.25">
      <c r="B8" s="404" t="s">
        <v>956</v>
      </c>
      <c r="C8" s="405" t="s">
        <v>957</v>
      </c>
      <c r="D8" s="442">
        <v>27447.285953999999</v>
      </c>
      <c r="F8" s="1"/>
    </row>
    <row r="9" spans="1:6" ht="30" x14ac:dyDescent="0.25">
      <c r="B9" s="404" t="s">
        <v>958</v>
      </c>
      <c r="C9" s="405" t="s">
        <v>959</v>
      </c>
      <c r="D9" s="441">
        <v>668508.32261500007</v>
      </c>
    </row>
    <row r="10" spans="1:6" x14ac:dyDescent="0.25">
      <c r="B10" s="404" t="s">
        <v>960</v>
      </c>
      <c r="C10" s="405" t="s">
        <v>487</v>
      </c>
      <c r="D10" s="442">
        <v>50665.255880999997</v>
      </c>
    </row>
    <row r="11" spans="1:6" ht="30" x14ac:dyDescent="0.25">
      <c r="B11" s="404" t="s">
        <v>466</v>
      </c>
      <c r="C11" s="405" t="s">
        <v>961</v>
      </c>
      <c r="D11" s="442">
        <v>99149.289199000006</v>
      </c>
    </row>
    <row r="12" spans="1:6" ht="60" x14ac:dyDescent="0.25">
      <c r="B12" s="404" t="s">
        <v>962</v>
      </c>
      <c r="C12" s="405" t="s">
        <v>963</v>
      </c>
      <c r="D12" s="442">
        <v>55.277593000000003</v>
      </c>
    </row>
    <row r="13" spans="1:6" x14ac:dyDescent="0.25">
      <c r="B13" s="404" t="s">
        <v>964</v>
      </c>
      <c r="C13" s="405" t="s">
        <v>481</v>
      </c>
      <c r="D13" s="442">
        <v>1638.2099989999999</v>
      </c>
    </row>
    <row r="14" spans="1:6" ht="30" x14ac:dyDescent="0.25">
      <c r="B14" s="404" t="s">
        <v>965</v>
      </c>
      <c r="C14" s="405" t="s">
        <v>966</v>
      </c>
      <c r="D14" s="442">
        <v>273268.01697300002</v>
      </c>
    </row>
    <row r="15" spans="1:6" x14ac:dyDescent="0.25">
      <c r="B15" s="404" t="s">
        <v>967</v>
      </c>
      <c r="C15" s="405" t="s">
        <v>968</v>
      </c>
      <c r="D15" s="442">
        <v>74525.844400999995</v>
      </c>
    </row>
    <row r="16" spans="1:6" x14ac:dyDescent="0.25">
      <c r="B16" s="404" t="s">
        <v>969</v>
      </c>
      <c r="C16" s="406" t="s">
        <v>482</v>
      </c>
      <c r="D16" s="442">
        <v>75072.436004000003</v>
      </c>
    </row>
    <row r="17" spans="2:4" x14ac:dyDescent="0.25">
      <c r="B17" s="404" t="s">
        <v>970</v>
      </c>
      <c r="C17" s="405" t="s">
        <v>485</v>
      </c>
      <c r="D17" s="442">
        <v>5618.5774899999997</v>
      </c>
    </row>
    <row r="18" spans="2:4" ht="45" x14ac:dyDescent="0.25">
      <c r="B18" s="404" t="s">
        <v>971</v>
      </c>
      <c r="C18" s="405" t="s">
        <v>972</v>
      </c>
      <c r="D18" s="442">
        <v>88515.415074999997</v>
      </c>
    </row>
  </sheetData>
  <mergeCells count="1">
    <mergeCell ref="B2:D3"/>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8C34-8155-43BD-83E7-1095CBD9E40A}">
  <sheetPr codeName="Ark33"/>
  <dimension ref="B1:F11"/>
  <sheetViews>
    <sheetView workbookViewId="0">
      <selection activeCell="F2" sqref="F2"/>
    </sheetView>
  </sheetViews>
  <sheetFormatPr defaultColWidth="9" defaultRowHeight="15" x14ac:dyDescent="0.25"/>
  <cols>
    <col min="1" max="1" width="3.125" style="43" customWidth="1"/>
    <col min="2" max="2" width="9" style="43"/>
    <col min="3" max="3" width="42" style="43" customWidth="1"/>
    <col min="4" max="4" width="39.25" style="43" customWidth="1"/>
    <col min="5" max="5" width="10.625" style="43" customWidth="1"/>
    <col min="6" max="16384" width="9" style="43"/>
  </cols>
  <sheetData>
    <row r="1" spans="2:6" ht="15" customHeight="1" x14ac:dyDescent="0.25"/>
    <row r="2" spans="2:6" ht="23.25" customHeight="1" x14ac:dyDescent="0.25">
      <c r="B2" s="1002" t="s">
        <v>973</v>
      </c>
      <c r="C2" s="1002"/>
      <c r="D2" s="1002"/>
    </row>
    <row r="3" spans="2:6" x14ac:dyDescent="0.25">
      <c r="B3" s="9" t="s">
        <v>974</v>
      </c>
      <c r="C3" s="10"/>
      <c r="D3" s="8"/>
    </row>
    <row r="4" spans="2:6" ht="30" x14ac:dyDescent="0.25">
      <c r="B4" s="46" t="s">
        <v>975</v>
      </c>
      <c r="C4" s="1000" t="s">
        <v>976</v>
      </c>
      <c r="D4" s="1001"/>
      <c r="F4" s="7"/>
    </row>
    <row r="5" spans="2:6" ht="45" x14ac:dyDescent="0.25">
      <c r="B5" s="46" t="s">
        <v>977</v>
      </c>
      <c r="C5" s="11" t="s">
        <v>978</v>
      </c>
      <c r="D5" s="12" t="s">
        <v>979</v>
      </c>
    </row>
    <row r="6" spans="2:6" ht="45" x14ac:dyDescent="0.25">
      <c r="B6" s="46" t="s">
        <v>49</v>
      </c>
      <c r="C6" s="11" t="s">
        <v>980</v>
      </c>
      <c r="D6" s="12" t="s">
        <v>981</v>
      </c>
    </row>
    <row r="7" spans="2:6" ht="30" x14ac:dyDescent="0.25">
      <c r="B7" s="13" t="s">
        <v>982</v>
      </c>
      <c r="C7" s="11" t="s">
        <v>983</v>
      </c>
      <c r="D7" s="12" t="s">
        <v>984</v>
      </c>
    </row>
    <row r="8" spans="2:6" ht="30" x14ac:dyDescent="0.25">
      <c r="B8" s="46" t="s">
        <v>985</v>
      </c>
      <c r="C8" s="11" t="s">
        <v>986</v>
      </c>
      <c r="D8" s="12" t="s">
        <v>987</v>
      </c>
    </row>
    <row r="9" spans="2:6" ht="45" x14ac:dyDescent="0.25">
      <c r="B9" s="13" t="s">
        <v>988</v>
      </c>
      <c r="C9" s="11" t="s">
        <v>989</v>
      </c>
      <c r="D9" s="12" t="s">
        <v>990</v>
      </c>
    </row>
    <row r="10" spans="2:6" ht="45" x14ac:dyDescent="0.25">
      <c r="B10" s="46" t="s">
        <v>991</v>
      </c>
      <c r="C10" s="11" t="s">
        <v>992</v>
      </c>
      <c r="D10" s="12" t="s">
        <v>993</v>
      </c>
    </row>
    <row r="11" spans="2:6" ht="60" x14ac:dyDescent="0.25">
      <c r="B11" s="46" t="s">
        <v>994</v>
      </c>
      <c r="C11" s="11" t="s">
        <v>995</v>
      </c>
      <c r="D11" s="14" t="s">
        <v>996</v>
      </c>
    </row>
  </sheetData>
  <mergeCells count="2">
    <mergeCell ref="C4:D4"/>
    <mergeCell ref="B2:D2"/>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870D-DAF8-46CC-9760-525ADF122F64}">
  <sheetPr codeName="Ark34"/>
  <dimension ref="B1:K40"/>
  <sheetViews>
    <sheetView zoomScale="70" zoomScaleNormal="70" workbookViewId="0">
      <selection activeCell="C1" sqref="C1:D1"/>
    </sheetView>
  </sheetViews>
  <sheetFormatPr defaultColWidth="9" defaultRowHeight="15" x14ac:dyDescent="0.25"/>
  <cols>
    <col min="1" max="1" width="3.125" style="43" customWidth="1"/>
    <col min="2" max="2" width="11.625" style="43" customWidth="1"/>
    <col min="3" max="3" width="19.625" style="43" customWidth="1"/>
    <col min="4" max="11" width="16.375" style="43" customWidth="1"/>
    <col min="12" max="12" width="10.625" style="43" customWidth="1"/>
    <col min="13" max="16384" width="9" style="43"/>
  </cols>
  <sheetData>
    <row r="1" spans="2:11" ht="15" customHeight="1" x14ac:dyDescent="0.25"/>
    <row r="2" spans="2:11" ht="20.25" x14ac:dyDescent="0.3">
      <c r="B2" s="409" t="s">
        <v>997</v>
      </c>
      <c r="C2" s="407"/>
      <c r="D2" s="407"/>
      <c r="E2" s="407"/>
      <c r="F2" s="407"/>
      <c r="G2" s="407"/>
      <c r="H2" s="407"/>
      <c r="I2" s="407"/>
      <c r="J2" s="407"/>
      <c r="K2" s="407"/>
    </row>
    <row r="3" spans="2:11" x14ac:dyDescent="0.25">
      <c r="K3" s="408"/>
    </row>
    <row r="4" spans="2:11" ht="15.75" x14ac:dyDescent="0.25">
      <c r="B4" s="1005" t="s">
        <v>998</v>
      </c>
      <c r="C4" s="1006"/>
      <c r="D4" s="1014" t="s">
        <v>999</v>
      </c>
      <c r="E4" s="1015"/>
      <c r="F4" s="1015"/>
      <c r="G4" s="1016"/>
      <c r="H4" s="1014" t="s">
        <v>1000</v>
      </c>
      <c r="I4" s="1015"/>
      <c r="J4" s="1015"/>
      <c r="K4" s="1016"/>
    </row>
    <row r="5" spans="2:11" ht="15.75" x14ac:dyDescent="0.25">
      <c r="B5" s="1003" t="s">
        <v>238</v>
      </c>
      <c r="C5" s="1004"/>
      <c r="D5" s="1017"/>
      <c r="E5" s="1018"/>
      <c r="F5" s="1018"/>
      <c r="G5" s="1019"/>
      <c r="H5" s="1017"/>
      <c r="I5" s="1018"/>
      <c r="J5" s="1018"/>
      <c r="K5" s="1019"/>
    </row>
    <row r="6" spans="2:11" ht="15.75" x14ac:dyDescent="0.25">
      <c r="B6" s="1003" t="s">
        <v>1001</v>
      </c>
      <c r="C6" s="1004"/>
      <c r="D6" s="615">
        <v>45107</v>
      </c>
      <c r="E6" s="615">
        <v>45016</v>
      </c>
      <c r="F6" s="615">
        <v>44926</v>
      </c>
      <c r="G6" s="615">
        <v>44834</v>
      </c>
      <c r="H6" s="615">
        <v>45107</v>
      </c>
      <c r="I6" s="615">
        <v>45016</v>
      </c>
      <c r="J6" s="615">
        <v>44926</v>
      </c>
      <c r="K6" s="615">
        <v>44834</v>
      </c>
    </row>
    <row r="7" spans="2:11" ht="15.75" x14ac:dyDescent="0.25">
      <c r="B7" s="1003" t="s">
        <v>1002</v>
      </c>
      <c r="C7" s="1004"/>
      <c r="D7" s="616">
        <v>12</v>
      </c>
      <c r="E7" s="617">
        <v>12</v>
      </c>
      <c r="F7" s="617">
        <v>12</v>
      </c>
      <c r="G7" s="616">
        <v>12</v>
      </c>
      <c r="H7" s="617">
        <v>12</v>
      </c>
      <c r="I7" s="617">
        <v>12</v>
      </c>
      <c r="J7" s="617">
        <v>12</v>
      </c>
      <c r="K7" s="617">
        <v>12</v>
      </c>
    </row>
    <row r="8" spans="2:11" x14ac:dyDescent="0.25">
      <c r="B8" s="618" t="s">
        <v>1003</v>
      </c>
      <c r="C8" s="619"/>
      <c r="D8" s="618"/>
      <c r="E8" s="620"/>
      <c r="F8" s="620"/>
      <c r="G8" s="618"/>
      <c r="H8" s="620"/>
      <c r="I8" s="620"/>
      <c r="J8" s="620"/>
      <c r="K8" s="620"/>
    </row>
    <row r="9" spans="2:11" x14ac:dyDescent="0.25">
      <c r="B9" s="621">
        <v>1</v>
      </c>
      <c r="C9" s="622" t="s">
        <v>1004</v>
      </c>
      <c r="D9" s="1007"/>
      <c r="E9" s="1008"/>
      <c r="F9" s="1008"/>
      <c r="G9" s="1009"/>
      <c r="H9" s="623">
        <v>145138.97157698829</v>
      </c>
      <c r="I9" s="624">
        <v>135037.34309858666</v>
      </c>
      <c r="J9" s="624">
        <v>122581.93017043186</v>
      </c>
      <c r="K9" s="624">
        <v>116211.70548316502</v>
      </c>
    </row>
    <row r="10" spans="2:11" x14ac:dyDescent="0.25">
      <c r="B10" s="625" t="s">
        <v>1005</v>
      </c>
      <c r="C10" s="626"/>
      <c r="D10" s="1020"/>
      <c r="E10" s="1021"/>
      <c r="F10" s="1021"/>
      <c r="G10" s="1022"/>
      <c r="H10" s="627"/>
      <c r="I10" s="627"/>
      <c r="J10" s="627"/>
      <c r="K10" s="627"/>
    </row>
    <row r="11" spans="2:11" x14ac:dyDescent="0.25">
      <c r="B11" s="628">
        <v>2</v>
      </c>
      <c r="C11" s="629" t="s">
        <v>1006</v>
      </c>
      <c r="D11" s="630">
        <v>101896.65841834532</v>
      </c>
      <c r="E11" s="630">
        <v>95922.310679665519</v>
      </c>
      <c r="F11" s="630">
        <v>90073.540891954588</v>
      </c>
      <c r="G11" s="630">
        <v>87842.596773774087</v>
      </c>
      <c r="H11" s="631">
        <v>6699.1408100870167</v>
      </c>
      <c r="I11" s="631">
        <v>6381.6262158120207</v>
      </c>
      <c r="J11" s="631">
        <v>6033.5241166072046</v>
      </c>
      <c r="K11" s="631">
        <v>5892.9490653383973</v>
      </c>
    </row>
    <row r="12" spans="2:11" x14ac:dyDescent="0.25">
      <c r="B12" s="632">
        <v>3</v>
      </c>
      <c r="C12" s="633" t="s">
        <v>1007</v>
      </c>
      <c r="D12" s="634">
        <v>66357.186587161195</v>
      </c>
      <c r="E12" s="635">
        <v>62742.502955393131</v>
      </c>
      <c r="F12" s="635">
        <v>59050.426070354224</v>
      </c>
      <c r="G12" s="634">
        <v>57785.241477040261</v>
      </c>
      <c r="H12" s="635">
        <v>3317.8593293580593</v>
      </c>
      <c r="I12" s="635">
        <v>3137.1251477696565</v>
      </c>
      <c r="J12" s="635">
        <v>2952.5213035177121</v>
      </c>
      <c r="K12" s="635">
        <v>2889.2620738520141</v>
      </c>
    </row>
    <row r="13" spans="2:11" x14ac:dyDescent="0.25">
      <c r="B13" s="632">
        <v>4</v>
      </c>
      <c r="C13" s="633" t="s">
        <v>1008</v>
      </c>
      <c r="D13" s="634">
        <v>33090.543448201657</v>
      </c>
      <c r="E13" s="635">
        <v>31836.115209794069</v>
      </c>
      <c r="F13" s="635">
        <v>30273.230502365346</v>
      </c>
      <c r="G13" s="634">
        <v>29531.057764318819</v>
      </c>
      <c r="H13" s="635">
        <v>3371.9478763531247</v>
      </c>
      <c r="I13" s="635">
        <v>3239.3433805765312</v>
      </c>
      <c r="J13" s="635">
        <v>3075.6132573569926</v>
      </c>
      <c r="K13" s="635">
        <v>2999.381804939715</v>
      </c>
    </row>
    <row r="14" spans="2:11" x14ac:dyDescent="0.25">
      <c r="B14" s="636">
        <v>5</v>
      </c>
      <c r="C14" s="637" t="s">
        <v>1009</v>
      </c>
      <c r="D14" s="630">
        <v>101254.36284378546</v>
      </c>
      <c r="E14" s="630">
        <v>90978.318828883755</v>
      </c>
      <c r="F14" s="630">
        <v>79755.932714818773</v>
      </c>
      <c r="G14" s="630">
        <v>71553.431792003379</v>
      </c>
      <c r="H14" s="631">
        <v>68843.315252300352</v>
      </c>
      <c r="I14" s="631">
        <v>62637.699205022989</v>
      </c>
      <c r="J14" s="631">
        <v>57137.256748748987</v>
      </c>
      <c r="K14" s="631">
        <v>52707.637568703925</v>
      </c>
    </row>
    <row r="15" spans="2:11" ht="57" x14ac:dyDescent="0.25">
      <c r="B15" s="632">
        <v>6</v>
      </c>
      <c r="C15" s="638" t="s">
        <v>1010</v>
      </c>
      <c r="D15" s="634">
        <v>0</v>
      </c>
      <c r="E15" s="635">
        <v>0</v>
      </c>
      <c r="F15" s="635">
        <v>0</v>
      </c>
      <c r="G15" s="634">
        <v>0</v>
      </c>
      <c r="H15" s="623">
        <v>0</v>
      </c>
      <c r="I15" s="623">
        <v>0</v>
      </c>
      <c r="J15" s="623">
        <v>0</v>
      </c>
      <c r="K15" s="639">
        <v>0</v>
      </c>
    </row>
    <row r="16" spans="2:11" x14ac:dyDescent="0.25">
      <c r="B16" s="632">
        <v>7</v>
      </c>
      <c r="C16" s="633" t="s">
        <v>1011</v>
      </c>
      <c r="D16" s="634">
        <v>64914.708403169338</v>
      </c>
      <c r="E16" s="635">
        <v>59002.431635925925</v>
      </c>
      <c r="F16" s="635">
        <v>50297.99719715165</v>
      </c>
      <c r="G16" s="634">
        <v>45119.862477856768</v>
      </c>
      <c r="H16" s="623">
        <v>32503.660811684214</v>
      </c>
      <c r="I16" s="623">
        <v>30661.812012065158</v>
      </c>
      <c r="J16" s="623">
        <v>27679.32123108186</v>
      </c>
      <c r="K16" s="639">
        <v>26274.068254557311</v>
      </c>
    </row>
    <row r="17" spans="2:11" x14ac:dyDescent="0.25">
      <c r="B17" s="632">
        <v>8</v>
      </c>
      <c r="C17" s="633" t="s">
        <v>1012</v>
      </c>
      <c r="D17" s="634">
        <v>36339.654440616134</v>
      </c>
      <c r="E17" s="635">
        <v>31975.887192957827</v>
      </c>
      <c r="F17" s="635">
        <v>29457.935517667127</v>
      </c>
      <c r="G17" s="634">
        <v>26433.569314146611</v>
      </c>
      <c r="H17" s="623">
        <v>36339.654440616134</v>
      </c>
      <c r="I17" s="623">
        <v>31975.887192957827</v>
      </c>
      <c r="J17" s="623">
        <v>29457.935517667127</v>
      </c>
      <c r="K17" s="639">
        <v>26433.569314146611</v>
      </c>
    </row>
    <row r="18" spans="2:11" x14ac:dyDescent="0.25">
      <c r="B18" s="628">
        <v>9</v>
      </c>
      <c r="C18" s="640" t="s">
        <v>1013</v>
      </c>
      <c r="D18" s="1007"/>
      <c r="E18" s="1008"/>
      <c r="F18" s="1008"/>
      <c r="G18" s="1009"/>
      <c r="H18" s="631">
        <v>987.6149038039531</v>
      </c>
      <c r="I18" s="631">
        <v>1087.4744180915538</v>
      </c>
      <c r="J18" s="631">
        <v>1124.4255337347784</v>
      </c>
      <c r="K18" s="631">
        <v>1119.7228853274444</v>
      </c>
    </row>
    <row r="19" spans="2:11" x14ac:dyDescent="0.25">
      <c r="B19" s="636">
        <v>10</v>
      </c>
      <c r="C19" s="637" t="s">
        <v>1014</v>
      </c>
      <c r="D19" s="641">
        <v>68836.13323822424</v>
      </c>
      <c r="E19" s="641">
        <v>65174.344983465868</v>
      </c>
      <c r="F19" s="641">
        <v>61082.5637051425</v>
      </c>
      <c r="G19" s="641">
        <v>59221.957935642473</v>
      </c>
      <c r="H19" s="631">
        <v>9517.4734583072204</v>
      </c>
      <c r="I19" s="631">
        <v>9009.601756778804</v>
      </c>
      <c r="J19" s="631">
        <v>8301.7126122695518</v>
      </c>
      <c r="K19" s="631">
        <v>7974.6167072850039</v>
      </c>
    </row>
    <row r="20" spans="2:11" x14ac:dyDescent="0.25">
      <c r="B20" s="632">
        <v>11</v>
      </c>
      <c r="C20" s="633" t="s">
        <v>1015</v>
      </c>
      <c r="D20" s="634">
        <v>4297.0220711191678</v>
      </c>
      <c r="E20" s="634">
        <v>3795.2137724641657</v>
      </c>
      <c r="F20" s="634">
        <v>3099.545683561666</v>
      </c>
      <c r="G20" s="634">
        <v>2735.0471440391652</v>
      </c>
      <c r="H20" s="623">
        <v>3404.9939086006671</v>
      </c>
      <c r="I20" s="623">
        <v>3140.806287742666</v>
      </c>
      <c r="J20" s="623">
        <v>2822.212572616666</v>
      </c>
      <c r="K20" s="639">
        <v>2652.7184333411651</v>
      </c>
    </row>
    <row r="21" spans="2:11" x14ac:dyDescent="0.25">
      <c r="B21" s="632">
        <v>12</v>
      </c>
      <c r="C21" s="633" t="s">
        <v>1016</v>
      </c>
      <c r="D21" s="634">
        <v>0</v>
      </c>
      <c r="E21" s="635">
        <v>0</v>
      </c>
      <c r="F21" s="635">
        <v>0</v>
      </c>
      <c r="G21" s="634">
        <v>0</v>
      </c>
      <c r="H21" s="623">
        <v>0</v>
      </c>
      <c r="I21" s="623">
        <v>0</v>
      </c>
      <c r="J21" s="623">
        <v>0</v>
      </c>
      <c r="K21" s="639">
        <v>0</v>
      </c>
    </row>
    <row r="22" spans="2:11" x14ac:dyDescent="0.25">
      <c r="B22" s="632">
        <v>13</v>
      </c>
      <c r="C22" s="633" t="s">
        <v>1017</v>
      </c>
      <c r="D22" s="634">
        <v>64539.111167105068</v>
      </c>
      <c r="E22" s="635">
        <v>61379.131211001702</v>
      </c>
      <c r="F22" s="635">
        <v>57983.018021580836</v>
      </c>
      <c r="G22" s="634">
        <v>56486.91079160331</v>
      </c>
      <c r="H22" s="623">
        <v>6112.4795497065543</v>
      </c>
      <c r="I22" s="623">
        <v>5868.7954690361375</v>
      </c>
      <c r="J22" s="623">
        <v>5479.5000396528858</v>
      </c>
      <c r="K22" s="639">
        <v>5321.8982739438388</v>
      </c>
    </row>
    <row r="23" spans="2:11" x14ac:dyDescent="0.25">
      <c r="B23" s="628">
        <v>14</v>
      </c>
      <c r="C23" s="640" t="s">
        <v>1018</v>
      </c>
      <c r="D23" s="630">
        <v>19656.088505200729</v>
      </c>
      <c r="E23" s="631">
        <v>19987.512900865448</v>
      </c>
      <c r="F23" s="631">
        <v>20003.072881665445</v>
      </c>
      <c r="G23" s="630">
        <v>19108.082348554155</v>
      </c>
      <c r="H23" s="631">
        <v>5123.8013996754526</v>
      </c>
      <c r="I23" s="631">
        <v>5411.2575506979492</v>
      </c>
      <c r="J23" s="631">
        <v>5543.1423874879465</v>
      </c>
      <c r="K23" s="631">
        <v>5436.7538657141558</v>
      </c>
    </row>
    <row r="24" spans="2:11" x14ac:dyDescent="0.25">
      <c r="B24" s="621">
        <v>15</v>
      </c>
      <c r="C24" s="642" t="s">
        <v>1019</v>
      </c>
      <c r="D24" s="630">
        <v>18217.425044398744</v>
      </c>
      <c r="E24" s="631">
        <v>18630.041885853756</v>
      </c>
      <c r="F24" s="631">
        <v>21606.539122926708</v>
      </c>
      <c r="G24" s="630">
        <v>24109.094252417119</v>
      </c>
      <c r="H24" s="631">
        <v>1267.4061099191647</v>
      </c>
      <c r="I24" s="631">
        <v>1476.8011324592476</v>
      </c>
      <c r="J24" s="631">
        <v>1867.9375266269335</v>
      </c>
      <c r="K24" s="631">
        <v>1970.6966729230942</v>
      </c>
    </row>
    <row r="25" spans="2:11" x14ac:dyDescent="0.25">
      <c r="B25" s="628">
        <v>16</v>
      </c>
      <c r="C25" s="640" t="s">
        <v>1020</v>
      </c>
      <c r="D25" s="1007"/>
      <c r="E25" s="1008"/>
      <c r="F25" s="1008"/>
      <c r="G25" s="1009"/>
      <c r="H25" s="631">
        <v>92438.751934093161</v>
      </c>
      <c r="I25" s="631">
        <v>86004.460278862578</v>
      </c>
      <c r="J25" s="631">
        <v>80007.998925475404</v>
      </c>
      <c r="K25" s="631">
        <v>75102.376765292021</v>
      </c>
    </row>
    <row r="26" spans="2:11" x14ac:dyDescent="0.25">
      <c r="B26" s="643" t="s">
        <v>1021</v>
      </c>
      <c r="C26" s="644"/>
      <c r="D26" s="643"/>
      <c r="E26" s="645"/>
      <c r="F26" s="645"/>
      <c r="G26" s="643"/>
      <c r="H26" s="646"/>
      <c r="I26" s="646"/>
      <c r="J26" s="646"/>
      <c r="K26" s="646"/>
    </row>
    <row r="27" spans="2:11" x14ac:dyDescent="0.25">
      <c r="B27" s="628">
        <v>17</v>
      </c>
      <c r="C27" s="629" t="s">
        <v>1022</v>
      </c>
      <c r="D27" s="634">
        <v>51126.426664065832</v>
      </c>
      <c r="E27" s="635">
        <v>50829.258785717509</v>
      </c>
      <c r="F27" s="635">
        <v>48161.824399613331</v>
      </c>
      <c r="G27" s="634">
        <v>45126.938767551663</v>
      </c>
      <c r="H27" s="623">
        <v>8685.7148290771747</v>
      </c>
      <c r="I27" s="623">
        <v>8528.2987163627749</v>
      </c>
      <c r="J27" s="623">
        <v>7922.9064706271238</v>
      </c>
      <c r="K27" s="639">
        <v>6984.0834963138659</v>
      </c>
    </row>
    <row r="28" spans="2:11" x14ac:dyDescent="0.25">
      <c r="B28" s="628">
        <v>18</v>
      </c>
      <c r="C28" s="629" t="s">
        <v>1023</v>
      </c>
      <c r="D28" s="634">
        <v>9275.1963436100905</v>
      </c>
      <c r="E28" s="635">
        <v>9469.3682579786619</v>
      </c>
      <c r="F28" s="635">
        <v>9693.960413609504</v>
      </c>
      <c r="G28" s="634">
        <v>8769.8652504661368</v>
      </c>
      <c r="H28" s="623">
        <v>6726.6174479764713</v>
      </c>
      <c r="I28" s="623">
        <v>6887.0155340919991</v>
      </c>
      <c r="J28" s="623">
        <v>6933.1201716328451</v>
      </c>
      <c r="K28" s="639">
        <v>6309.4314415157241</v>
      </c>
    </row>
    <row r="29" spans="2:11" x14ac:dyDescent="0.25">
      <c r="B29" s="628">
        <v>19</v>
      </c>
      <c r="C29" s="629" t="s">
        <v>1024</v>
      </c>
      <c r="D29" s="634">
        <v>8191.9706045866997</v>
      </c>
      <c r="E29" s="635">
        <v>8741.4263122083703</v>
      </c>
      <c r="F29" s="635">
        <v>9646.60676931751</v>
      </c>
      <c r="G29" s="634">
        <v>9483.4530811850054</v>
      </c>
      <c r="H29" s="623">
        <v>8191.9706045866978</v>
      </c>
      <c r="I29" s="623">
        <v>8741.4263122083685</v>
      </c>
      <c r="J29" s="623">
        <v>9646.6067693175082</v>
      </c>
      <c r="K29" s="639">
        <v>9483.4530811850054</v>
      </c>
    </row>
    <row r="30" spans="2:11" ht="218.45" customHeight="1" x14ac:dyDescent="0.25">
      <c r="B30" s="636" t="s">
        <v>1025</v>
      </c>
      <c r="C30" s="647" t="s">
        <v>1026</v>
      </c>
      <c r="D30" s="1007"/>
      <c r="E30" s="1008"/>
      <c r="F30" s="1008"/>
      <c r="G30" s="1009"/>
      <c r="H30" s="648">
        <v>0</v>
      </c>
      <c r="I30" s="648">
        <v>0</v>
      </c>
      <c r="J30" s="648">
        <v>0</v>
      </c>
      <c r="K30" s="648">
        <v>0</v>
      </c>
    </row>
    <row r="31" spans="2:11" x14ac:dyDescent="0.25">
      <c r="B31" s="628" t="s">
        <v>1027</v>
      </c>
      <c r="C31" s="629" t="s">
        <v>1028</v>
      </c>
      <c r="D31" s="1007"/>
      <c r="E31" s="1008"/>
      <c r="F31" s="1008"/>
      <c r="G31" s="1009"/>
      <c r="H31" s="649">
        <v>0</v>
      </c>
      <c r="I31" s="649">
        <v>0</v>
      </c>
      <c r="J31" s="649">
        <v>0</v>
      </c>
      <c r="K31" s="649">
        <v>0</v>
      </c>
    </row>
    <row r="32" spans="2:11" x14ac:dyDescent="0.25">
      <c r="B32" s="636">
        <v>20</v>
      </c>
      <c r="C32" s="650" t="s">
        <v>1029</v>
      </c>
      <c r="D32" s="641">
        <v>68593.59361226263</v>
      </c>
      <c r="E32" s="641">
        <v>69040.053355904543</v>
      </c>
      <c r="F32" s="641">
        <v>67502.391582540353</v>
      </c>
      <c r="G32" s="641">
        <v>63380.257099202805</v>
      </c>
      <c r="H32" s="641">
        <v>23604.302881640346</v>
      </c>
      <c r="I32" s="641">
        <v>24156.740562663144</v>
      </c>
      <c r="J32" s="641">
        <v>24502.633411577477</v>
      </c>
      <c r="K32" s="641">
        <v>22776.968019014595</v>
      </c>
    </row>
    <row r="33" spans="2:11" x14ac:dyDescent="0.25">
      <c r="B33" s="651" t="s">
        <v>100</v>
      </c>
      <c r="C33" s="652" t="s">
        <v>1030</v>
      </c>
      <c r="D33" s="634">
        <v>0</v>
      </c>
      <c r="E33" s="634">
        <v>0</v>
      </c>
      <c r="F33" s="634">
        <v>0</v>
      </c>
      <c r="G33" s="634">
        <v>0</v>
      </c>
      <c r="H33" s="623">
        <v>0</v>
      </c>
      <c r="I33" s="623">
        <v>0</v>
      </c>
      <c r="J33" s="623">
        <v>0</v>
      </c>
      <c r="K33" s="639">
        <v>0</v>
      </c>
    </row>
    <row r="34" spans="2:11" x14ac:dyDescent="0.25">
      <c r="B34" s="653" t="s">
        <v>103</v>
      </c>
      <c r="C34" s="654" t="s">
        <v>1031</v>
      </c>
      <c r="D34" s="634">
        <v>0</v>
      </c>
      <c r="E34" s="634">
        <v>0</v>
      </c>
      <c r="F34" s="634">
        <v>0</v>
      </c>
      <c r="G34" s="634">
        <v>0</v>
      </c>
      <c r="H34" s="623">
        <v>0</v>
      </c>
      <c r="I34" s="623">
        <v>0</v>
      </c>
      <c r="J34" s="623">
        <v>0</v>
      </c>
      <c r="K34" s="639">
        <v>0</v>
      </c>
    </row>
    <row r="35" spans="2:11" x14ac:dyDescent="0.25">
      <c r="B35" s="651" t="s">
        <v>106</v>
      </c>
      <c r="C35" s="652" t="s">
        <v>1032</v>
      </c>
      <c r="D35" s="634">
        <v>0</v>
      </c>
      <c r="E35" s="634">
        <v>0</v>
      </c>
      <c r="F35" s="634">
        <v>0</v>
      </c>
      <c r="G35" s="634">
        <v>0</v>
      </c>
      <c r="H35" s="623">
        <v>0</v>
      </c>
      <c r="I35" s="623">
        <v>0</v>
      </c>
      <c r="J35" s="623">
        <v>0</v>
      </c>
      <c r="K35" s="639">
        <v>0</v>
      </c>
    </row>
    <row r="36" spans="2:11" ht="15.75" x14ac:dyDescent="0.25">
      <c r="B36" s="655"/>
      <c r="C36" s="656"/>
      <c r="D36" s="656"/>
      <c r="E36" s="656"/>
      <c r="F36" s="656"/>
      <c r="G36" s="656"/>
      <c r="H36" s="1011" t="s">
        <v>1033</v>
      </c>
      <c r="I36" s="1012"/>
      <c r="J36" s="1012"/>
      <c r="K36" s="1013"/>
    </row>
    <row r="37" spans="2:11" x14ac:dyDescent="0.25">
      <c r="B37" s="628">
        <v>21</v>
      </c>
      <c r="C37" s="629" t="s">
        <v>1034</v>
      </c>
      <c r="D37" s="1007"/>
      <c r="E37" s="1008"/>
      <c r="F37" s="1008"/>
      <c r="G37" s="1009"/>
      <c r="H37" s="657">
        <v>145138.97157698765</v>
      </c>
      <c r="I37" s="657">
        <v>135037.34309858613</v>
      </c>
      <c r="J37" s="657">
        <v>122581.9301704313</v>
      </c>
      <c r="K37" s="657">
        <v>116211.70548316449</v>
      </c>
    </row>
    <row r="38" spans="2:11" x14ac:dyDescent="0.25">
      <c r="B38" s="628">
        <v>22</v>
      </c>
      <c r="C38" s="629" t="s">
        <v>1035</v>
      </c>
      <c r="D38" s="1007"/>
      <c r="E38" s="1008"/>
      <c r="F38" s="1008"/>
      <c r="G38" s="1009"/>
      <c r="H38" s="657">
        <v>68834.449052452692</v>
      </c>
      <c r="I38" s="657">
        <v>61847.719716199339</v>
      </c>
      <c r="J38" s="657">
        <v>55505.365513897894</v>
      </c>
      <c r="K38" s="657">
        <v>52325.408746277397</v>
      </c>
    </row>
    <row r="39" spans="2:11" x14ac:dyDescent="0.25">
      <c r="B39" s="628">
        <v>23</v>
      </c>
      <c r="C39" s="629" t="s">
        <v>1036</v>
      </c>
      <c r="D39" s="1007"/>
      <c r="E39" s="1008"/>
      <c r="F39" s="1008"/>
      <c r="G39" s="1009"/>
      <c r="H39" s="658">
        <v>2.2449662669211401</v>
      </c>
      <c r="I39" s="658">
        <v>2.3104383620210887</v>
      </c>
      <c r="J39" s="658">
        <v>2.3089486195139846</v>
      </c>
      <c r="K39" s="658">
        <v>2.3655280305482247</v>
      </c>
    </row>
    <row r="40" spans="2:11" x14ac:dyDescent="0.25">
      <c r="B40" s="1010" t="s">
        <v>1037</v>
      </c>
      <c r="C40" s="1010"/>
      <c r="D40" s="1010"/>
      <c r="E40" s="1010"/>
      <c r="F40" s="1010"/>
      <c r="G40" s="1010"/>
    </row>
  </sheetData>
  <mergeCells count="17">
    <mergeCell ref="H4:K5"/>
    <mergeCell ref="D10:G10"/>
    <mergeCell ref="D39:G39"/>
    <mergeCell ref="B40:G40"/>
    <mergeCell ref="D30:G30"/>
    <mergeCell ref="D31:G31"/>
    <mergeCell ref="H36:K36"/>
    <mergeCell ref="D37:G37"/>
    <mergeCell ref="D38:G38"/>
    <mergeCell ref="B5:C5"/>
    <mergeCell ref="B4:C4"/>
    <mergeCell ref="B6:C6"/>
    <mergeCell ref="B7:C7"/>
    <mergeCell ref="D25:G25"/>
    <mergeCell ref="D9:G9"/>
    <mergeCell ref="D18:G18"/>
    <mergeCell ref="D4:G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3335-C31C-4251-86FB-0EA13A00B2CB}">
  <sheetPr codeName="Ark35"/>
  <dimension ref="B1:AB44"/>
  <sheetViews>
    <sheetView showGridLines="0" topLeftCell="A21" zoomScale="70" zoomScaleNormal="70" zoomScalePageLayoutView="80" workbookViewId="0">
      <selection activeCell="F28" sqref="F28"/>
    </sheetView>
  </sheetViews>
  <sheetFormatPr defaultColWidth="8" defaultRowHeight="15" x14ac:dyDescent="0.25"/>
  <cols>
    <col min="1" max="1" width="3.125" style="89" customWidth="1"/>
    <col min="2" max="2" width="8" style="89"/>
    <col min="3" max="3" width="44.625" style="89" customWidth="1"/>
    <col min="4" max="4" width="9.625" style="89" bestFit="1" customWidth="1"/>
    <col min="5" max="5" width="18.25" style="89" customWidth="1"/>
    <col min="6" max="6" width="19.25" style="89" customWidth="1"/>
    <col min="7" max="7" width="16.375" style="89" customWidth="1"/>
    <col min="8" max="8" width="17.875" style="89" bestFit="1" customWidth="1"/>
    <col min="9" max="9" width="14.25" style="89" bestFit="1" customWidth="1"/>
    <col min="10" max="10" width="11.125" style="89" bestFit="1" customWidth="1"/>
    <col min="11" max="11" width="20.125" style="89" bestFit="1" customWidth="1"/>
    <col min="12" max="12" width="11.125" style="89" bestFit="1" customWidth="1"/>
    <col min="13" max="13" width="17.875" style="89" bestFit="1" customWidth="1"/>
    <col min="14" max="14" width="10.375" style="89" bestFit="1" customWidth="1"/>
    <col min="15" max="15" width="13.875" style="89" customWidth="1"/>
    <col min="16" max="16" width="9.75" style="89" bestFit="1" customWidth="1"/>
    <col min="17" max="17" width="11.125" style="89" bestFit="1" customWidth="1"/>
    <col min="18" max="18" width="17.875" style="89" bestFit="1" customWidth="1"/>
    <col min="19" max="19" width="9.875" style="89" bestFit="1" customWidth="1"/>
    <col min="20" max="20" width="12.625" style="89" customWidth="1"/>
    <col min="21" max="21" width="9.75" style="89" bestFit="1" customWidth="1"/>
    <col min="22" max="22" width="10.75" style="89" bestFit="1" customWidth="1"/>
    <col min="23" max="23" width="17.875" style="89" bestFit="1" customWidth="1"/>
    <col min="24" max="25" width="9.875" style="89" bestFit="1" customWidth="1"/>
    <col min="26" max="26" width="9.75" style="89" bestFit="1" customWidth="1"/>
    <col min="27" max="27" width="10.75" style="89" bestFit="1" customWidth="1"/>
    <col min="28" max="28" width="17.875" style="89" bestFit="1" customWidth="1"/>
    <col min="29" max="16384" width="8" style="89"/>
  </cols>
  <sheetData>
    <row r="1" spans="2:28" ht="15" customHeight="1" x14ac:dyDescent="0.25"/>
    <row r="2" spans="2:28" ht="20.25" x14ac:dyDescent="0.25">
      <c r="B2" s="845" t="s">
        <v>1038</v>
      </c>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row>
    <row r="3" spans="2:28" ht="15.75" x14ac:dyDescent="0.25">
      <c r="B3" s="410" t="s">
        <v>1039</v>
      </c>
    </row>
    <row r="4" spans="2:28" ht="16.5" thickBot="1" x14ac:dyDescent="0.3">
      <c r="B4" s="410"/>
    </row>
    <row r="5" spans="2:28" ht="15.75" thickBot="1" x14ac:dyDescent="0.3">
      <c r="B5" s="1026" t="s">
        <v>998</v>
      </c>
      <c r="C5" s="1027"/>
      <c r="D5" s="1028">
        <v>45107</v>
      </c>
      <c r="E5" s="1029"/>
      <c r="F5" s="1029"/>
      <c r="G5" s="1029"/>
      <c r="H5" s="1030"/>
      <c r="I5" s="1028">
        <v>45016</v>
      </c>
      <c r="J5" s="1029"/>
      <c r="K5" s="1029"/>
      <c r="L5" s="1029"/>
      <c r="M5" s="1030"/>
      <c r="N5" s="1028">
        <v>44926</v>
      </c>
      <c r="O5" s="1029"/>
      <c r="P5" s="1029"/>
      <c r="Q5" s="1029"/>
      <c r="R5" s="1030"/>
      <c r="S5" s="1028">
        <v>44834</v>
      </c>
      <c r="T5" s="1029"/>
      <c r="U5" s="1029"/>
      <c r="V5" s="1029"/>
      <c r="W5" s="1030"/>
      <c r="X5" s="1028">
        <v>44742</v>
      </c>
      <c r="Y5" s="1029"/>
      <c r="Z5" s="1029"/>
      <c r="AA5" s="1029"/>
      <c r="AB5" s="1030"/>
    </row>
    <row r="6" spans="2:28" ht="14.45" customHeight="1" x14ac:dyDescent="0.25">
      <c r="B6" s="1040" t="s">
        <v>238</v>
      </c>
      <c r="C6" s="1041"/>
      <c r="D6" s="1037" t="s">
        <v>1040</v>
      </c>
      <c r="E6" s="1038"/>
      <c r="F6" s="1038"/>
      <c r="G6" s="1039"/>
      <c r="H6" s="1033" t="s">
        <v>1041</v>
      </c>
      <c r="I6" s="1037" t="s">
        <v>1040</v>
      </c>
      <c r="J6" s="1038"/>
      <c r="K6" s="1038"/>
      <c r="L6" s="1039"/>
      <c r="M6" s="1033" t="s">
        <v>1041</v>
      </c>
      <c r="N6" s="1037" t="s">
        <v>1040</v>
      </c>
      <c r="O6" s="1038"/>
      <c r="P6" s="1038"/>
      <c r="Q6" s="1039"/>
      <c r="R6" s="1033" t="s">
        <v>1041</v>
      </c>
      <c r="S6" s="1037" t="s">
        <v>1040</v>
      </c>
      <c r="T6" s="1038"/>
      <c r="U6" s="1038"/>
      <c r="V6" s="1039"/>
      <c r="W6" s="1033" t="s">
        <v>1041</v>
      </c>
      <c r="X6" s="1037" t="s">
        <v>1040</v>
      </c>
      <c r="Y6" s="1038"/>
      <c r="Z6" s="1038"/>
      <c r="AA6" s="1039"/>
      <c r="AB6" s="1033" t="s">
        <v>1041</v>
      </c>
    </row>
    <row r="7" spans="2:28" ht="30.75" thickBot="1" x14ac:dyDescent="0.3">
      <c r="B7" s="1042"/>
      <c r="C7" s="1043"/>
      <c r="D7" s="732" t="s">
        <v>1042</v>
      </c>
      <c r="E7" s="732" t="s">
        <v>1043</v>
      </c>
      <c r="F7" s="732" t="s">
        <v>1044</v>
      </c>
      <c r="G7" s="732" t="s">
        <v>1045</v>
      </c>
      <c r="H7" s="1034"/>
      <c r="I7" s="732" t="s">
        <v>1042</v>
      </c>
      <c r="J7" s="732" t="s">
        <v>1043</v>
      </c>
      <c r="K7" s="732" t="s">
        <v>1044</v>
      </c>
      <c r="L7" s="732" t="s">
        <v>1045</v>
      </c>
      <c r="M7" s="1034"/>
      <c r="N7" s="733" t="s">
        <v>1042</v>
      </c>
      <c r="O7" s="732" t="s">
        <v>1043</v>
      </c>
      <c r="P7" s="732" t="s">
        <v>1044</v>
      </c>
      <c r="Q7" s="732" t="s">
        <v>1045</v>
      </c>
      <c r="R7" s="1034"/>
      <c r="S7" s="733" t="s">
        <v>1042</v>
      </c>
      <c r="T7" s="732" t="s">
        <v>1043</v>
      </c>
      <c r="U7" s="732" t="s">
        <v>1044</v>
      </c>
      <c r="V7" s="732" t="s">
        <v>1045</v>
      </c>
      <c r="W7" s="1034"/>
      <c r="X7" s="733" t="s">
        <v>1042</v>
      </c>
      <c r="Y7" s="732" t="s">
        <v>1043</v>
      </c>
      <c r="Z7" s="732" t="s">
        <v>1044</v>
      </c>
      <c r="AA7" s="732" t="s">
        <v>1045</v>
      </c>
      <c r="AB7" s="1034"/>
    </row>
    <row r="8" spans="2:28" ht="15.75" thickBot="1" x14ac:dyDescent="0.3">
      <c r="B8" s="1035" t="s">
        <v>1046</v>
      </c>
      <c r="C8" s="1036"/>
      <c r="D8" s="1023"/>
      <c r="E8" s="1024"/>
      <c r="F8" s="1024"/>
      <c r="G8" s="1024"/>
      <c r="H8" s="1025"/>
      <c r="I8" s="1023"/>
      <c r="J8" s="1024"/>
      <c r="K8" s="1024"/>
      <c r="L8" s="1024"/>
      <c r="M8" s="1025"/>
      <c r="N8" s="1023"/>
      <c r="O8" s="1024"/>
      <c r="P8" s="1024"/>
      <c r="Q8" s="1024"/>
      <c r="R8" s="1025"/>
      <c r="S8" s="1023"/>
      <c r="T8" s="1024"/>
      <c r="U8" s="1024"/>
      <c r="V8" s="1024"/>
      <c r="W8" s="1025"/>
      <c r="X8" s="1023"/>
      <c r="Y8" s="1024"/>
      <c r="Z8" s="1024"/>
      <c r="AA8" s="1024"/>
      <c r="AB8" s="1025"/>
    </row>
    <row r="9" spans="2:28" x14ac:dyDescent="0.25">
      <c r="B9" s="659">
        <v>1</v>
      </c>
      <c r="C9" s="660" t="s">
        <v>1047</v>
      </c>
      <c r="D9" s="661">
        <v>42289.148944</v>
      </c>
      <c r="E9" s="662">
        <v>0</v>
      </c>
      <c r="F9" s="662">
        <v>630.79999999999995</v>
      </c>
      <c r="G9" s="663">
        <v>6005.61</v>
      </c>
      <c r="H9" s="664">
        <v>48294.758944000001</v>
      </c>
      <c r="I9" s="661">
        <v>41740.069970999997</v>
      </c>
      <c r="J9" s="662">
        <v>0</v>
      </c>
      <c r="K9" s="662">
        <v>0</v>
      </c>
      <c r="L9" s="663">
        <v>6077.91</v>
      </c>
      <c r="M9" s="664">
        <v>47817.979971000001</v>
      </c>
      <c r="N9" s="661">
        <v>40099.489809080005</v>
      </c>
      <c r="O9" s="662">
        <v>0</v>
      </c>
      <c r="P9" s="662">
        <v>0</v>
      </c>
      <c r="Q9" s="663">
        <v>6178.41</v>
      </c>
      <c r="R9" s="664">
        <v>46277.899809080001</v>
      </c>
      <c r="S9" s="661">
        <v>38587.471286</v>
      </c>
      <c r="T9" s="662">
        <v>0</v>
      </c>
      <c r="U9" s="662">
        <v>0</v>
      </c>
      <c r="V9" s="663">
        <v>6193.59</v>
      </c>
      <c r="W9" s="665">
        <v>44781.061285999996</v>
      </c>
      <c r="X9" s="666">
        <v>38034.718844000003</v>
      </c>
      <c r="Y9" s="667">
        <v>0</v>
      </c>
      <c r="Z9" s="667">
        <v>0</v>
      </c>
      <c r="AA9" s="668">
        <v>5131.8999999999996</v>
      </c>
      <c r="AB9" s="669">
        <v>43166.618843999997</v>
      </c>
    </row>
    <row r="10" spans="2:28" x14ac:dyDescent="0.25">
      <c r="B10" s="670">
        <v>2</v>
      </c>
      <c r="C10" s="671" t="s">
        <v>1048</v>
      </c>
      <c r="D10" s="672">
        <v>42289.148944</v>
      </c>
      <c r="E10" s="673">
        <v>0</v>
      </c>
      <c r="F10" s="673">
        <v>630.79999999999995</v>
      </c>
      <c r="G10" s="674">
        <v>6005.61</v>
      </c>
      <c r="H10" s="675">
        <v>48294.758944000001</v>
      </c>
      <c r="I10" s="672">
        <v>41740.069970999997</v>
      </c>
      <c r="J10" s="673">
        <v>0</v>
      </c>
      <c r="K10" s="673">
        <v>0</v>
      </c>
      <c r="L10" s="674">
        <v>6077.91</v>
      </c>
      <c r="M10" s="675">
        <v>47817.979971000001</v>
      </c>
      <c r="N10" s="676">
        <v>40099.489809080005</v>
      </c>
      <c r="O10" s="676">
        <v>0</v>
      </c>
      <c r="P10" s="676">
        <v>0</v>
      </c>
      <c r="Q10" s="676">
        <v>6178.41</v>
      </c>
      <c r="R10" s="676">
        <v>46277.899809080001</v>
      </c>
      <c r="S10" s="672">
        <v>38587.471286</v>
      </c>
      <c r="T10" s="676">
        <v>0</v>
      </c>
      <c r="U10" s="676">
        <v>0</v>
      </c>
      <c r="V10" s="676">
        <v>6193.59</v>
      </c>
      <c r="W10" s="677">
        <v>44781.061285999996</v>
      </c>
      <c r="X10" s="678">
        <v>38034.718844000003</v>
      </c>
      <c r="Y10" s="676">
        <v>0</v>
      </c>
      <c r="Z10" s="676">
        <v>0</v>
      </c>
      <c r="AA10" s="676">
        <v>5131.8999999999996</v>
      </c>
      <c r="AB10" s="679">
        <v>43166.618843999997</v>
      </c>
    </row>
    <row r="11" spans="2:28" x14ac:dyDescent="0.25">
      <c r="B11" s="670">
        <v>3</v>
      </c>
      <c r="C11" s="671" t="s">
        <v>1049</v>
      </c>
      <c r="D11" s="680"/>
      <c r="E11" s="673">
        <v>0</v>
      </c>
      <c r="F11" s="673">
        <v>0</v>
      </c>
      <c r="G11" s="674">
        <v>0</v>
      </c>
      <c r="H11" s="675">
        <v>0</v>
      </c>
      <c r="I11" s="680"/>
      <c r="J11" s="673">
        <v>0</v>
      </c>
      <c r="K11" s="673">
        <v>0</v>
      </c>
      <c r="L11" s="674">
        <v>0</v>
      </c>
      <c r="M11" s="675">
        <v>0</v>
      </c>
      <c r="N11" s="680"/>
      <c r="O11" s="676">
        <v>0</v>
      </c>
      <c r="P11" s="676">
        <v>0</v>
      </c>
      <c r="Q11" s="676">
        <v>0</v>
      </c>
      <c r="R11" s="676">
        <v>0</v>
      </c>
      <c r="S11" s="680"/>
      <c r="T11" s="676">
        <v>0</v>
      </c>
      <c r="U11" s="676">
        <v>0</v>
      </c>
      <c r="V11" s="676">
        <v>0</v>
      </c>
      <c r="W11" s="677">
        <v>0</v>
      </c>
      <c r="X11" s="680"/>
      <c r="Y11" s="676">
        <v>0</v>
      </c>
      <c r="Z11" s="676">
        <v>0</v>
      </c>
      <c r="AA11" s="676">
        <v>0</v>
      </c>
      <c r="AB11" s="679">
        <v>0</v>
      </c>
    </row>
    <row r="12" spans="2:28" x14ac:dyDescent="0.25">
      <c r="B12" s="681">
        <v>4</v>
      </c>
      <c r="C12" s="682" t="s">
        <v>1050</v>
      </c>
      <c r="D12" s="680"/>
      <c r="E12" s="683">
        <v>107168.30068697664</v>
      </c>
      <c r="F12" s="683">
        <v>3786.7953669935387</v>
      </c>
      <c r="G12" s="684">
        <v>2522.3505601827051</v>
      </c>
      <c r="H12" s="685">
        <v>106066.94807061311</v>
      </c>
      <c r="I12" s="680"/>
      <c r="J12" s="683">
        <v>105911.86190801385</v>
      </c>
      <c r="K12" s="683">
        <v>2111.9503676275999</v>
      </c>
      <c r="L12" s="684">
        <v>2258.7003675046531</v>
      </c>
      <c r="M12" s="685">
        <v>103066.97551723519</v>
      </c>
      <c r="N12" s="680"/>
      <c r="O12" s="683">
        <v>107448.37666458952</v>
      </c>
      <c r="P12" s="683">
        <v>592.38816259320026</v>
      </c>
      <c r="Q12" s="684">
        <v>2727.3285750640516</v>
      </c>
      <c r="R12" s="685">
        <v>103565.59430704432</v>
      </c>
      <c r="S12" s="680"/>
      <c r="T12" s="683">
        <v>88312.999480825267</v>
      </c>
      <c r="U12" s="683">
        <v>219.12313092000002</v>
      </c>
      <c r="V12" s="684">
        <v>14.109090619999984</v>
      </c>
      <c r="W12" s="686">
        <v>82557.024115372755</v>
      </c>
      <c r="X12" s="680"/>
      <c r="Y12" s="683">
        <v>88152.72630658382</v>
      </c>
      <c r="Z12" s="683">
        <v>34.617876109999997</v>
      </c>
      <c r="AA12" s="684">
        <v>14.012392209999991</v>
      </c>
      <c r="AB12" s="685">
        <v>82281.105671344936</v>
      </c>
    </row>
    <row r="13" spans="2:28" x14ac:dyDescent="0.25">
      <c r="B13" s="670">
        <v>5</v>
      </c>
      <c r="C13" s="671" t="s">
        <v>1007</v>
      </c>
      <c r="D13" s="680"/>
      <c r="E13" s="676">
        <v>71501.791523431792</v>
      </c>
      <c r="F13" s="676">
        <v>2198.4297137134022</v>
      </c>
      <c r="G13" s="674">
        <v>2343.4885758770974</v>
      </c>
      <c r="H13" s="675">
        <v>72358.698751165022</v>
      </c>
      <c r="I13" s="680"/>
      <c r="J13" s="676">
        <v>70758.84385610123</v>
      </c>
      <c r="K13" s="676">
        <v>978.03817696332987</v>
      </c>
      <c r="L13" s="674">
        <v>2145.8484535495545</v>
      </c>
      <c r="M13" s="675">
        <v>70295.88638496089</v>
      </c>
      <c r="N13" s="680"/>
      <c r="O13" s="676">
        <v>71858.915261946997</v>
      </c>
      <c r="P13" s="676">
        <v>172.63248836947849</v>
      </c>
      <c r="Q13" s="676">
        <v>2645.1858147781218</v>
      </c>
      <c r="R13" s="676">
        <v>71075.15617757877</v>
      </c>
      <c r="S13" s="680"/>
      <c r="T13" s="676">
        <v>57259.385141720508</v>
      </c>
      <c r="U13" s="676">
        <v>20.708341920000002</v>
      </c>
      <c r="V13" s="676">
        <v>3.0110613399999995</v>
      </c>
      <c r="W13" s="677">
        <v>54419.099870798476</v>
      </c>
      <c r="X13" s="680"/>
      <c r="Y13" s="676">
        <v>57961.912555890063</v>
      </c>
      <c r="Z13" s="676">
        <v>7.7577383199999987</v>
      </c>
      <c r="AA13" s="676">
        <v>2.6904827799999995</v>
      </c>
      <c r="AB13" s="679">
        <v>55073.877262279551</v>
      </c>
    </row>
    <row r="14" spans="2:28" x14ac:dyDescent="0.25">
      <c r="B14" s="670">
        <v>6</v>
      </c>
      <c r="C14" s="671" t="s">
        <v>1008</v>
      </c>
      <c r="D14" s="680"/>
      <c r="E14" s="676">
        <v>35666.509163544848</v>
      </c>
      <c r="F14" s="676">
        <v>1588.3656532801365</v>
      </c>
      <c r="G14" s="674">
        <v>178.86198430560768</v>
      </c>
      <c r="H14" s="675">
        <v>33708.249319448092</v>
      </c>
      <c r="I14" s="680"/>
      <c r="J14" s="676">
        <v>35153.018051912622</v>
      </c>
      <c r="K14" s="676">
        <v>1133.9121906642699</v>
      </c>
      <c r="L14" s="674">
        <v>112.85191395509852</v>
      </c>
      <c r="M14" s="675">
        <v>32771.089132274297</v>
      </c>
      <c r="N14" s="680"/>
      <c r="O14" s="676">
        <v>35589.461402642526</v>
      </c>
      <c r="P14" s="676">
        <v>419.75567422372177</v>
      </c>
      <c r="Q14" s="676">
        <v>82.14276028592981</v>
      </c>
      <c r="R14" s="676">
        <v>32490.438129465554</v>
      </c>
      <c r="S14" s="680"/>
      <c r="T14" s="676">
        <v>31053.614339104759</v>
      </c>
      <c r="U14" s="676">
        <v>198.41478900000001</v>
      </c>
      <c r="V14" s="676">
        <v>11.098029279999984</v>
      </c>
      <c r="W14" s="677">
        <v>28137.924244574278</v>
      </c>
      <c r="X14" s="680"/>
      <c r="Y14" s="676">
        <v>30190.813750693764</v>
      </c>
      <c r="Z14" s="676">
        <v>26.86013779</v>
      </c>
      <c r="AA14" s="676">
        <v>11.321909429999991</v>
      </c>
      <c r="AB14" s="679">
        <v>27207.228409065392</v>
      </c>
    </row>
    <row r="15" spans="2:28" x14ac:dyDescent="0.25">
      <c r="B15" s="681">
        <v>7</v>
      </c>
      <c r="C15" s="682" t="s">
        <v>1051</v>
      </c>
      <c r="D15" s="680"/>
      <c r="E15" s="683">
        <v>184052.29697955231</v>
      </c>
      <c r="F15" s="683">
        <v>12974.531626841113</v>
      </c>
      <c r="G15" s="684">
        <v>27704.889492078273</v>
      </c>
      <c r="H15" s="685">
        <v>80163.995567049889</v>
      </c>
      <c r="I15" s="680"/>
      <c r="J15" s="683">
        <v>202765.36418952912</v>
      </c>
      <c r="K15" s="683">
        <v>14545.79715114978</v>
      </c>
      <c r="L15" s="684">
        <v>28492.458371010347</v>
      </c>
      <c r="M15" s="685">
        <v>85686.923415123776</v>
      </c>
      <c r="N15" s="680"/>
      <c r="O15" s="683">
        <v>168533.44527913455</v>
      </c>
      <c r="P15" s="683">
        <v>14644.804929467857</v>
      </c>
      <c r="Q15" s="684">
        <v>26892.069303714492</v>
      </c>
      <c r="R15" s="685">
        <v>75056.820136421928</v>
      </c>
      <c r="S15" s="680"/>
      <c r="T15" s="683">
        <v>143228.90402612009</v>
      </c>
      <c r="U15" s="683">
        <v>17405.26280212</v>
      </c>
      <c r="V15" s="684">
        <v>19271.59182482</v>
      </c>
      <c r="W15" s="686">
        <v>56557.92684427002</v>
      </c>
      <c r="X15" s="680"/>
      <c r="Y15" s="683">
        <v>89056.914920306546</v>
      </c>
      <c r="Z15" s="683">
        <v>2111.8129186400001</v>
      </c>
      <c r="AA15" s="684">
        <v>2489.8094512600001</v>
      </c>
      <c r="AB15" s="685">
        <v>28315.812652598284</v>
      </c>
    </row>
    <row r="16" spans="2:28" x14ac:dyDescent="0.25">
      <c r="B16" s="670">
        <v>8</v>
      </c>
      <c r="C16" s="671" t="s">
        <v>1052</v>
      </c>
      <c r="D16" s="680"/>
      <c r="E16" s="687">
        <v>0</v>
      </c>
      <c r="F16" s="676">
        <v>0</v>
      </c>
      <c r="G16" s="674">
        <v>0</v>
      </c>
      <c r="H16" s="675">
        <v>0</v>
      </c>
      <c r="I16" s="680"/>
      <c r="J16" s="687">
        <v>0</v>
      </c>
      <c r="K16" s="676">
        <v>0</v>
      </c>
      <c r="L16" s="674">
        <v>0</v>
      </c>
      <c r="M16" s="675">
        <v>0</v>
      </c>
      <c r="N16" s="680"/>
      <c r="O16" s="676">
        <v>0</v>
      </c>
      <c r="P16" s="676">
        <v>0</v>
      </c>
      <c r="Q16" s="676">
        <v>0</v>
      </c>
      <c r="R16" s="676">
        <v>0</v>
      </c>
      <c r="S16" s="680"/>
      <c r="T16" s="676">
        <v>0</v>
      </c>
      <c r="U16" s="676">
        <v>0</v>
      </c>
      <c r="V16" s="676">
        <v>0</v>
      </c>
      <c r="W16" s="677">
        <v>0</v>
      </c>
      <c r="X16" s="680"/>
      <c r="Y16" s="676">
        <v>0</v>
      </c>
      <c r="Z16" s="676">
        <v>0</v>
      </c>
      <c r="AA16" s="676">
        <v>0</v>
      </c>
      <c r="AB16" s="679">
        <v>0</v>
      </c>
    </row>
    <row r="17" spans="2:28" x14ac:dyDescent="0.25">
      <c r="B17" s="670">
        <v>9</v>
      </c>
      <c r="C17" s="671" t="s">
        <v>1053</v>
      </c>
      <c r="D17" s="680"/>
      <c r="E17" s="676">
        <v>184052.29697955231</v>
      </c>
      <c r="F17" s="676">
        <v>12974.531626841113</v>
      </c>
      <c r="G17" s="674">
        <v>27704.889492078273</v>
      </c>
      <c r="H17" s="675">
        <v>80163.995567049889</v>
      </c>
      <c r="I17" s="680"/>
      <c r="J17" s="676">
        <v>202765.36418952912</v>
      </c>
      <c r="K17" s="676">
        <v>14545.79715114978</v>
      </c>
      <c r="L17" s="674">
        <v>28492.458371010347</v>
      </c>
      <c r="M17" s="675">
        <v>85686.923415123776</v>
      </c>
      <c r="N17" s="680"/>
      <c r="O17" s="676">
        <v>168533.44527913455</v>
      </c>
      <c r="P17" s="676">
        <v>14644.804929467857</v>
      </c>
      <c r="Q17" s="676">
        <v>26892.069303714492</v>
      </c>
      <c r="R17" s="676">
        <v>75056.820136421928</v>
      </c>
      <c r="S17" s="680"/>
      <c r="T17" s="676">
        <v>143228.90402612009</v>
      </c>
      <c r="U17" s="676">
        <v>17405.26280212</v>
      </c>
      <c r="V17" s="676">
        <v>19271.59182482</v>
      </c>
      <c r="W17" s="677">
        <v>56557.92684427002</v>
      </c>
      <c r="X17" s="680"/>
      <c r="Y17" s="676">
        <v>89056.914920306546</v>
      </c>
      <c r="Z17" s="676">
        <v>2111.8129186400001</v>
      </c>
      <c r="AA17" s="676">
        <v>2489.8094512600001</v>
      </c>
      <c r="AB17" s="679">
        <v>28315.812652598284</v>
      </c>
    </row>
    <row r="18" spans="2:28" x14ac:dyDescent="0.25">
      <c r="B18" s="681">
        <v>10</v>
      </c>
      <c r="C18" s="682" t="s">
        <v>1054</v>
      </c>
      <c r="D18" s="680"/>
      <c r="E18" s="683">
        <v>0</v>
      </c>
      <c r="F18" s="683">
        <v>0</v>
      </c>
      <c r="G18" s="683">
        <v>0</v>
      </c>
      <c r="H18" s="683">
        <v>0</v>
      </c>
      <c r="I18" s="680"/>
      <c r="J18" s="683">
        <v>0</v>
      </c>
      <c r="K18" s="683">
        <v>0</v>
      </c>
      <c r="L18" s="683">
        <v>0</v>
      </c>
      <c r="M18" s="683">
        <v>0</v>
      </c>
      <c r="N18" s="680"/>
      <c r="O18" s="683">
        <v>0</v>
      </c>
      <c r="P18" s="683">
        <v>0</v>
      </c>
      <c r="Q18" s="683">
        <v>0</v>
      </c>
      <c r="R18" s="683">
        <v>0</v>
      </c>
      <c r="S18" s="680"/>
      <c r="T18" s="683">
        <v>0</v>
      </c>
      <c r="U18" s="683">
        <v>0</v>
      </c>
      <c r="V18" s="683">
        <v>0</v>
      </c>
      <c r="W18" s="688">
        <v>0</v>
      </c>
      <c r="X18" s="680"/>
      <c r="Y18" s="683">
        <v>0</v>
      </c>
      <c r="Z18" s="683">
        <v>0</v>
      </c>
      <c r="AA18" s="683">
        <v>0</v>
      </c>
      <c r="AB18" s="689">
        <v>0</v>
      </c>
    </row>
    <row r="19" spans="2:28" x14ac:dyDescent="0.25">
      <c r="B19" s="681">
        <v>11</v>
      </c>
      <c r="C19" s="682" t="s">
        <v>1055</v>
      </c>
      <c r="D19" s="690">
        <v>1947.596096830001</v>
      </c>
      <c r="E19" s="683">
        <v>20532.784195755063</v>
      </c>
      <c r="F19" s="683">
        <v>0</v>
      </c>
      <c r="G19" s="683">
        <v>991.68077280999989</v>
      </c>
      <c r="H19" s="683">
        <v>991.68077280999989</v>
      </c>
      <c r="I19" s="690">
        <v>3226.2736711999992</v>
      </c>
      <c r="J19" s="683">
        <v>16674.708766165557</v>
      </c>
      <c r="K19" s="683">
        <v>611.94865750111649</v>
      </c>
      <c r="L19" s="683">
        <v>1332.3832617871376</v>
      </c>
      <c r="M19" s="683">
        <v>1638.3575905376958</v>
      </c>
      <c r="N19" s="690">
        <v>2651.3043652900101</v>
      </c>
      <c r="O19" s="683">
        <v>19346.881602077123</v>
      </c>
      <c r="P19" s="683">
        <v>0</v>
      </c>
      <c r="Q19" s="683">
        <v>941.23928080999997</v>
      </c>
      <c r="R19" s="683">
        <v>941.23928080999997</v>
      </c>
      <c r="S19" s="690">
        <v>40.276257909999998</v>
      </c>
      <c r="T19" s="683">
        <v>16587.359165777518</v>
      </c>
      <c r="U19" s="683">
        <v>0</v>
      </c>
      <c r="V19" s="683">
        <v>1080.5901168900016</v>
      </c>
      <c r="W19" s="688">
        <v>1080.5901168900016</v>
      </c>
      <c r="X19" s="690">
        <v>41.059798600000001</v>
      </c>
      <c r="Y19" s="683">
        <v>68031.989102053296</v>
      </c>
      <c r="Z19" s="683">
        <v>9019.4857822000013</v>
      </c>
      <c r="AA19" s="683">
        <v>19279.417845650001</v>
      </c>
      <c r="AB19" s="689">
        <v>23789.16073675</v>
      </c>
    </row>
    <row r="20" spans="2:28" x14ac:dyDescent="0.25">
      <c r="B20" s="670">
        <v>12</v>
      </c>
      <c r="C20" s="671" t="s">
        <v>1056</v>
      </c>
      <c r="D20" s="678">
        <v>1947.596096830001</v>
      </c>
      <c r="E20" s="691"/>
      <c r="F20" s="691"/>
      <c r="G20" s="691"/>
      <c r="H20" s="692"/>
      <c r="I20" s="678">
        <v>3226.2736711999992</v>
      </c>
      <c r="J20" s="691"/>
      <c r="K20" s="691"/>
      <c r="L20" s="691"/>
      <c r="M20" s="692"/>
      <c r="N20" s="676">
        <v>2651.3043652900101</v>
      </c>
      <c r="O20" s="691"/>
      <c r="P20" s="691"/>
      <c r="Q20" s="691"/>
      <c r="R20" s="692"/>
      <c r="S20" s="676">
        <v>40.276257909999998</v>
      </c>
      <c r="T20" s="691"/>
      <c r="U20" s="691"/>
      <c r="V20" s="691"/>
      <c r="W20" s="693"/>
      <c r="X20" s="678">
        <v>41.059798600000001</v>
      </c>
      <c r="Y20" s="691"/>
      <c r="Z20" s="691"/>
      <c r="AA20" s="691"/>
      <c r="AB20" s="692"/>
    </row>
    <row r="21" spans="2:28" ht="30" x14ac:dyDescent="0.25">
      <c r="B21" s="670">
        <v>13</v>
      </c>
      <c r="C21" s="671" t="s">
        <v>1057</v>
      </c>
      <c r="D21" s="680"/>
      <c r="E21" s="676">
        <v>20532.784195755063</v>
      </c>
      <c r="F21" s="676">
        <v>0</v>
      </c>
      <c r="G21" s="674">
        <v>991.68077280999989</v>
      </c>
      <c r="H21" s="675">
        <v>991.68077280999989</v>
      </c>
      <c r="I21" s="680"/>
      <c r="J21" s="676">
        <v>16674.708766165557</v>
      </c>
      <c r="K21" s="676">
        <v>611.94865750111649</v>
      </c>
      <c r="L21" s="674">
        <v>1332.3832617871376</v>
      </c>
      <c r="M21" s="675">
        <v>1638.3575905376958</v>
      </c>
      <c r="N21" s="680"/>
      <c r="O21" s="676">
        <v>19346.881602077123</v>
      </c>
      <c r="P21" s="676">
        <v>0</v>
      </c>
      <c r="Q21" s="676">
        <v>941.23928080999997</v>
      </c>
      <c r="R21" s="676">
        <v>941.23928080999997</v>
      </c>
      <c r="S21" s="680"/>
      <c r="T21" s="676">
        <v>16587.359165777518</v>
      </c>
      <c r="U21" s="676">
        <v>0</v>
      </c>
      <c r="V21" s="676">
        <v>1080.5901168900016</v>
      </c>
      <c r="W21" s="677">
        <v>1080.5901168900016</v>
      </c>
      <c r="X21" s="680"/>
      <c r="Y21" s="676">
        <v>68031.989102053296</v>
      </c>
      <c r="Z21" s="676">
        <v>9019.4857822000013</v>
      </c>
      <c r="AA21" s="676">
        <v>19279.417845650001</v>
      </c>
      <c r="AB21" s="679">
        <v>23789.16073675</v>
      </c>
    </row>
    <row r="22" spans="2:28" ht="15.75" thickBot="1" x14ac:dyDescent="0.3">
      <c r="B22" s="694">
        <v>14</v>
      </c>
      <c r="C22" s="695" t="s">
        <v>1058</v>
      </c>
      <c r="D22" s="696"/>
      <c r="E22" s="697"/>
      <c r="F22" s="697"/>
      <c r="G22" s="697"/>
      <c r="H22" s="698">
        <v>235517.38335447302</v>
      </c>
      <c r="I22" s="696"/>
      <c r="J22" s="697"/>
      <c r="K22" s="697"/>
      <c r="L22" s="697"/>
      <c r="M22" s="698">
        <v>238210.23649389666</v>
      </c>
      <c r="N22" s="696"/>
      <c r="O22" s="697"/>
      <c r="P22" s="697"/>
      <c r="Q22" s="697"/>
      <c r="R22" s="699">
        <v>225841.55353335623</v>
      </c>
      <c r="S22" s="696"/>
      <c r="T22" s="697"/>
      <c r="U22" s="697"/>
      <c r="V22" s="697"/>
      <c r="W22" s="699">
        <v>184976.60236253278</v>
      </c>
      <c r="X22" s="700"/>
      <c r="Y22" s="701"/>
      <c r="Z22" s="701"/>
      <c r="AA22" s="701"/>
      <c r="AB22" s="702">
        <v>177552.69790469322</v>
      </c>
    </row>
    <row r="23" spans="2:28" ht="15.75" thickBot="1" x14ac:dyDescent="0.3">
      <c r="B23" s="1023" t="s">
        <v>1059</v>
      </c>
      <c r="C23" s="1025"/>
      <c r="D23" s="1023"/>
      <c r="E23" s="1024"/>
      <c r="F23" s="1024"/>
      <c r="G23" s="1024"/>
      <c r="H23" s="1025"/>
      <c r="I23" s="1023"/>
      <c r="J23" s="1024"/>
      <c r="K23" s="1024"/>
      <c r="L23" s="1024"/>
      <c r="M23" s="1025"/>
      <c r="N23" s="1023"/>
      <c r="O23" s="1024"/>
      <c r="P23" s="1024"/>
      <c r="Q23" s="1024"/>
      <c r="R23" s="1025"/>
      <c r="S23" s="1023"/>
      <c r="T23" s="1024"/>
      <c r="U23" s="1024"/>
      <c r="V23" s="1024"/>
      <c r="W23" s="1025"/>
      <c r="X23" s="1023"/>
      <c r="Y23" s="1024"/>
      <c r="Z23" s="1024"/>
      <c r="AA23" s="1024"/>
      <c r="AB23" s="1025"/>
    </row>
    <row r="24" spans="2:28" x14ac:dyDescent="0.25">
      <c r="B24" s="703">
        <v>15</v>
      </c>
      <c r="C24" s="660" t="s">
        <v>1004</v>
      </c>
      <c r="D24" s="704"/>
      <c r="E24" s="705"/>
      <c r="F24" s="705"/>
      <c r="G24" s="706"/>
      <c r="H24" s="707">
        <v>10336.359917302796</v>
      </c>
      <c r="I24" s="704"/>
      <c r="J24" s="705"/>
      <c r="K24" s="705"/>
      <c r="L24" s="706"/>
      <c r="M24" s="707">
        <v>6089.4286888869201</v>
      </c>
      <c r="N24" s="704"/>
      <c r="O24" s="705"/>
      <c r="P24" s="705"/>
      <c r="Q24" s="706"/>
      <c r="R24" s="707">
        <v>10398.800305371638</v>
      </c>
      <c r="S24" s="704"/>
      <c r="T24" s="705"/>
      <c r="U24" s="705"/>
      <c r="V24" s="706"/>
      <c r="W24" s="707">
        <v>8062.3509069883557</v>
      </c>
      <c r="X24" s="704"/>
      <c r="Y24" s="705"/>
      <c r="Z24" s="705"/>
      <c r="AA24" s="706"/>
      <c r="AB24" s="707">
        <v>5907.1663083803542</v>
      </c>
    </row>
    <row r="25" spans="2:28" ht="30" x14ac:dyDescent="0.25">
      <c r="B25" s="681" t="s">
        <v>1060</v>
      </c>
      <c r="C25" s="682" t="s">
        <v>1061</v>
      </c>
      <c r="D25" s="708"/>
      <c r="E25" s="683">
        <v>0</v>
      </c>
      <c r="F25" s="683">
        <v>0</v>
      </c>
      <c r="G25" s="684">
        <v>0</v>
      </c>
      <c r="H25" s="685">
        <v>0</v>
      </c>
      <c r="I25" s="708"/>
      <c r="J25" s="683">
        <v>0</v>
      </c>
      <c r="K25" s="683">
        <v>0</v>
      </c>
      <c r="L25" s="684">
        <v>0</v>
      </c>
      <c r="M25" s="685">
        <v>0</v>
      </c>
      <c r="N25" s="708"/>
      <c r="O25" s="683">
        <v>0</v>
      </c>
      <c r="P25" s="683">
        <v>0</v>
      </c>
      <c r="Q25" s="683">
        <v>0</v>
      </c>
      <c r="R25" s="683">
        <v>0</v>
      </c>
      <c r="S25" s="708"/>
      <c r="T25" s="683">
        <v>0</v>
      </c>
      <c r="U25" s="683">
        <v>0</v>
      </c>
      <c r="V25" s="683">
        <v>0</v>
      </c>
      <c r="W25" s="683">
        <v>0</v>
      </c>
      <c r="X25" s="708"/>
      <c r="Y25" s="683">
        <v>0</v>
      </c>
      <c r="Z25" s="683">
        <v>0</v>
      </c>
      <c r="AA25" s="683">
        <v>0</v>
      </c>
      <c r="AB25" s="689">
        <v>0</v>
      </c>
    </row>
    <row r="26" spans="2:28" ht="30" x14ac:dyDescent="0.25">
      <c r="B26" s="681">
        <v>16</v>
      </c>
      <c r="C26" s="682" t="s">
        <v>1062</v>
      </c>
      <c r="D26" s="709"/>
      <c r="E26" s="683">
        <v>0</v>
      </c>
      <c r="F26" s="683">
        <v>0</v>
      </c>
      <c r="G26" s="684">
        <v>0</v>
      </c>
      <c r="H26" s="685">
        <v>0</v>
      </c>
      <c r="I26" s="709"/>
      <c r="J26" s="683">
        <v>0</v>
      </c>
      <c r="K26" s="683">
        <v>0</v>
      </c>
      <c r="L26" s="684">
        <v>0</v>
      </c>
      <c r="M26" s="685">
        <v>0</v>
      </c>
      <c r="N26" s="709"/>
      <c r="O26" s="683">
        <v>0</v>
      </c>
      <c r="P26" s="683">
        <v>0</v>
      </c>
      <c r="Q26" s="683">
        <v>0</v>
      </c>
      <c r="R26" s="683">
        <v>0</v>
      </c>
      <c r="S26" s="709"/>
      <c r="T26" s="683">
        <v>0</v>
      </c>
      <c r="U26" s="683">
        <v>0</v>
      </c>
      <c r="V26" s="683">
        <v>0</v>
      </c>
      <c r="W26" s="683">
        <v>0</v>
      </c>
      <c r="X26" s="709"/>
      <c r="Y26" s="683">
        <v>0</v>
      </c>
      <c r="Z26" s="683">
        <v>0</v>
      </c>
      <c r="AA26" s="683">
        <v>0</v>
      </c>
      <c r="AB26" s="689">
        <v>0</v>
      </c>
    </row>
    <row r="27" spans="2:28" x14ac:dyDescent="0.25">
      <c r="B27" s="681">
        <v>17</v>
      </c>
      <c r="C27" s="682" t="s">
        <v>1063</v>
      </c>
      <c r="D27" s="709"/>
      <c r="E27" s="683">
        <v>29050.011457010907</v>
      </c>
      <c r="F27" s="683">
        <v>13876.680413357899</v>
      </c>
      <c r="G27" s="684">
        <v>153502.14670441829</v>
      </c>
      <c r="H27" s="685">
        <v>151655.31238301529</v>
      </c>
      <c r="I27" s="709"/>
      <c r="J27" s="683">
        <v>31421.398700499343</v>
      </c>
      <c r="K27" s="683">
        <v>13277.639291197454</v>
      </c>
      <c r="L27" s="684">
        <v>154472.104335863</v>
      </c>
      <c r="M27" s="685">
        <v>152579.9149816595</v>
      </c>
      <c r="N27" s="709"/>
      <c r="O27" s="683">
        <v>30772.171083130019</v>
      </c>
      <c r="P27" s="683">
        <v>15214.659801044398</v>
      </c>
      <c r="Q27" s="684">
        <v>155335.20991854166</v>
      </c>
      <c r="R27" s="685">
        <v>153663.02548026494</v>
      </c>
      <c r="S27" s="709"/>
      <c r="T27" s="683">
        <v>23448.215771764255</v>
      </c>
      <c r="U27" s="683">
        <v>11952.227969418145</v>
      </c>
      <c r="V27" s="684">
        <v>115732.51648278406</v>
      </c>
      <c r="W27" s="685">
        <v>116334.8771717936</v>
      </c>
      <c r="X27" s="709"/>
      <c r="Y27" s="683">
        <v>25131.446435076308</v>
      </c>
      <c r="Z27" s="683">
        <v>13882.262153921571</v>
      </c>
      <c r="AA27" s="684">
        <v>116074.03686800798</v>
      </c>
      <c r="AB27" s="685">
        <v>118575.50759980301</v>
      </c>
    </row>
    <row r="28" spans="2:28" ht="45" x14ac:dyDescent="0.25">
      <c r="B28" s="670">
        <v>18</v>
      </c>
      <c r="C28" s="710" t="s">
        <v>1064</v>
      </c>
      <c r="D28" s="709"/>
      <c r="E28" s="817">
        <v>1394.2201079599997</v>
      </c>
      <c r="F28" s="676">
        <v>0</v>
      </c>
      <c r="G28" s="674">
        <v>0</v>
      </c>
      <c r="H28" s="675">
        <v>0</v>
      </c>
      <c r="I28" s="709"/>
      <c r="J28" s="676">
        <v>2782.9254358700005</v>
      </c>
      <c r="K28" s="676">
        <v>0</v>
      </c>
      <c r="L28" s="674">
        <v>0</v>
      </c>
      <c r="M28" s="675">
        <v>0</v>
      </c>
      <c r="N28" s="709"/>
      <c r="O28" s="676">
        <v>4908.4858770699993</v>
      </c>
      <c r="P28" s="676">
        <v>0</v>
      </c>
      <c r="Q28" s="676">
        <v>0</v>
      </c>
      <c r="R28" s="676">
        <v>0</v>
      </c>
      <c r="S28" s="709"/>
      <c r="T28" s="676">
        <v>1715.0905971899999</v>
      </c>
      <c r="U28" s="676">
        <v>0</v>
      </c>
      <c r="V28" s="676">
        <v>0</v>
      </c>
      <c r="W28" s="676">
        <v>0</v>
      </c>
      <c r="X28" s="709"/>
      <c r="Y28" s="676">
        <v>1471.58859871</v>
      </c>
      <c r="Z28" s="676">
        <v>0</v>
      </c>
      <c r="AA28" s="676">
        <v>0</v>
      </c>
      <c r="AB28" s="679">
        <v>0</v>
      </c>
    </row>
    <row r="29" spans="2:28" ht="45" x14ac:dyDescent="0.25">
      <c r="B29" s="670">
        <v>19</v>
      </c>
      <c r="C29" s="671" t="s">
        <v>1065</v>
      </c>
      <c r="D29" s="709"/>
      <c r="E29" s="817">
        <v>3124.4938492700326</v>
      </c>
      <c r="F29" s="676">
        <v>9.3811207575875635</v>
      </c>
      <c r="G29" s="674">
        <v>3229.5781315424128</v>
      </c>
      <c r="H29" s="675">
        <v>3521.7441042457099</v>
      </c>
      <c r="I29" s="709"/>
      <c r="J29" s="676">
        <v>3056.0951183999696</v>
      </c>
      <c r="K29" s="676">
        <v>44.562212546176497</v>
      </c>
      <c r="L29" s="674">
        <v>2974.3607273438233</v>
      </c>
      <c r="M29" s="675">
        <v>3265.8997187444088</v>
      </c>
      <c r="N29" s="709"/>
      <c r="O29" s="676">
        <v>2082.0621221800052</v>
      </c>
      <c r="P29" s="676">
        <v>193.54619913569258</v>
      </c>
      <c r="Q29" s="676">
        <v>3255.1784778743076</v>
      </c>
      <c r="R29" s="676">
        <v>3560.1577896601543</v>
      </c>
      <c r="S29" s="709"/>
      <c r="T29" s="676">
        <v>2094.7499120200027</v>
      </c>
      <c r="U29" s="676">
        <v>94.007949410000009</v>
      </c>
      <c r="V29" s="676">
        <v>2907.3001355399988</v>
      </c>
      <c r="W29" s="676">
        <v>3163.7791014469994</v>
      </c>
      <c r="X29" s="709"/>
      <c r="Y29" s="676">
        <v>3385.7186948699955</v>
      </c>
      <c r="Z29" s="676">
        <v>0</v>
      </c>
      <c r="AA29" s="676">
        <v>3382.6553292700005</v>
      </c>
      <c r="AB29" s="679">
        <v>3686.9796439499996</v>
      </c>
    </row>
    <row r="30" spans="2:28" ht="45" x14ac:dyDescent="0.25">
      <c r="B30" s="670">
        <v>20</v>
      </c>
      <c r="C30" s="671" t="s">
        <v>1066</v>
      </c>
      <c r="D30" s="709"/>
      <c r="E30" s="817">
        <v>24312.579950900876</v>
      </c>
      <c r="F30" s="676">
        <v>13128.157548640313</v>
      </c>
      <c r="G30" s="674">
        <v>120732.05647192977</v>
      </c>
      <c r="H30" s="675">
        <v>121411.5830034484</v>
      </c>
      <c r="I30" s="709"/>
      <c r="J30" s="676">
        <v>24681.148715590272</v>
      </c>
      <c r="K30" s="676">
        <v>11901.182871389759</v>
      </c>
      <c r="L30" s="674">
        <v>121826.92093979068</v>
      </c>
      <c r="M30" s="675">
        <v>121919.72173480658</v>
      </c>
      <c r="N30" s="709"/>
      <c r="O30" s="676">
        <v>23211.936006281096</v>
      </c>
      <c r="P30" s="676">
        <v>12531.824284194106</v>
      </c>
      <c r="Q30" s="676">
        <v>120699.79809003204</v>
      </c>
      <c r="R30" s="676">
        <v>120536.96210846085</v>
      </c>
      <c r="S30" s="709"/>
      <c r="T30" s="676">
        <v>17835.85605380392</v>
      </c>
      <c r="U30" s="676">
        <v>11450.47529964</v>
      </c>
      <c r="V30" s="676">
        <v>86877.178337170015</v>
      </c>
      <c r="W30" s="676">
        <v>88553.106621683954</v>
      </c>
      <c r="X30" s="709"/>
      <c r="Y30" s="676">
        <v>17300.015904547752</v>
      </c>
      <c r="Z30" s="676">
        <v>13058.426661420001</v>
      </c>
      <c r="AA30" s="676">
        <v>85295.223286690001</v>
      </c>
      <c r="AB30" s="679">
        <v>87757.405266719885</v>
      </c>
    </row>
    <row r="31" spans="2:28" ht="45" x14ac:dyDescent="0.25">
      <c r="B31" s="670">
        <v>21</v>
      </c>
      <c r="C31" s="711" t="s">
        <v>1067</v>
      </c>
      <c r="D31" s="709"/>
      <c r="E31" s="817">
        <v>0</v>
      </c>
      <c r="F31" s="676">
        <v>0</v>
      </c>
      <c r="G31" s="674">
        <v>0</v>
      </c>
      <c r="H31" s="675">
        <v>0</v>
      </c>
      <c r="I31" s="709"/>
      <c r="J31" s="676">
        <v>0</v>
      </c>
      <c r="K31" s="676">
        <v>0</v>
      </c>
      <c r="L31" s="674">
        <v>0</v>
      </c>
      <c r="M31" s="675">
        <v>0</v>
      </c>
      <c r="N31" s="709"/>
      <c r="O31" s="676">
        <v>0</v>
      </c>
      <c r="P31" s="676">
        <v>0</v>
      </c>
      <c r="Q31" s="676">
        <v>0</v>
      </c>
      <c r="R31" s="676">
        <v>0</v>
      </c>
      <c r="S31" s="709"/>
      <c r="T31" s="676">
        <v>0</v>
      </c>
      <c r="U31" s="676">
        <v>0</v>
      </c>
      <c r="V31" s="676">
        <v>0</v>
      </c>
      <c r="W31" s="676">
        <v>0</v>
      </c>
      <c r="X31" s="709"/>
      <c r="Y31" s="676">
        <v>0</v>
      </c>
      <c r="Z31" s="676">
        <v>0</v>
      </c>
      <c r="AA31" s="676">
        <v>0</v>
      </c>
      <c r="AB31" s="679">
        <v>0</v>
      </c>
    </row>
    <row r="32" spans="2:28" x14ac:dyDescent="0.25">
      <c r="B32" s="670">
        <v>22</v>
      </c>
      <c r="C32" s="671" t="s">
        <v>1068</v>
      </c>
      <c r="D32" s="709"/>
      <c r="E32" s="817">
        <v>0</v>
      </c>
      <c r="F32" s="676">
        <v>0</v>
      </c>
      <c r="G32" s="674">
        <v>0</v>
      </c>
      <c r="H32" s="675">
        <v>0</v>
      </c>
      <c r="I32" s="709"/>
      <c r="J32" s="676">
        <v>0</v>
      </c>
      <c r="K32" s="676">
        <v>0</v>
      </c>
      <c r="L32" s="674">
        <v>0</v>
      </c>
      <c r="M32" s="675">
        <v>0</v>
      </c>
      <c r="N32" s="709"/>
      <c r="O32" s="676">
        <v>0</v>
      </c>
      <c r="P32" s="676">
        <v>0</v>
      </c>
      <c r="Q32" s="676">
        <v>0</v>
      </c>
      <c r="R32" s="676">
        <v>0</v>
      </c>
      <c r="S32" s="709"/>
      <c r="T32" s="676">
        <v>0</v>
      </c>
      <c r="U32" s="676">
        <v>0</v>
      </c>
      <c r="V32" s="676">
        <v>0</v>
      </c>
      <c r="W32" s="676">
        <v>0</v>
      </c>
      <c r="X32" s="709"/>
      <c r="Y32" s="676">
        <v>0</v>
      </c>
      <c r="Z32" s="676">
        <v>0</v>
      </c>
      <c r="AA32" s="676">
        <v>0</v>
      </c>
      <c r="AB32" s="679">
        <v>0</v>
      </c>
    </row>
    <row r="33" spans="2:28" ht="45" x14ac:dyDescent="0.25">
      <c r="B33" s="670">
        <v>23</v>
      </c>
      <c r="C33" s="711" t="s">
        <v>1067</v>
      </c>
      <c r="D33" s="709"/>
      <c r="E33" s="817">
        <v>0</v>
      </c>
      <c r="F33" s="676">
        <v>0</v>
      </c>
      <c r="G33" s="674">
        <v>0</v>
      </c>
      <c r="H33" s="675">
        <v>0</v>
      </c>
      <c r="I33" s="709"/>
      <c r="J33" s="676">
        <v>0</v>
      </c>
      <c r="K33" s="676">
        <v>0</v>
      </c>
      <c r="L33" s="674">
        <v>0</v>
      </c>
      <c r="M33" s="675">
        <v>0</v>
      </c>
      <c r="N33" s="709"/>
      <c r="O33" s="676">
        <v>0</v>
      </c>
      <c r="P33" s="676">
        <v>0</v>
      </c>
      <c r="Q33" s="676">
        <v>0</v>
      </c>
      <c r="R33" s="676">
        <v>0</v>
      </c>
      <c r="S33" s="709"/>
      <c r="T33" s="676">
        <v>0</v>
      </c>
      <c r="U33" s="676">
        <v>0</v>
      </c>
      <c r="V33" s="676">
        <v>0</v>
      </c>
      <c r="W33" s="676">
        <v>0</v>
      </c>
      <c r="X33" s="709"/>
      <c r="Y33" s="676">
        <v>0</v>
      </c>
      <c r="Z33" s="676">
        <v>0</v>
      </c>
      <c r="AA33" s="676">
        <v>0</v>
      </c>
      <c r="AB33" s="679">
        <v>0</v>
      </c>
    </row>
    <row r="34" spans="2:28" ht="60" x14ac:dyDescent="0.25">
      <c r="B34" s="670">
        <v>24</v>
      </c>
      <c r="C34" s="671" t="s">
        <v>1069</v>
      </c>
      <c r="D34" s="709"/>
      <c r="E34" s="817">
        <v>218.71754888000007</v>
      </c>
      <c r="F34" s="676">
        <v>739.14174395999999</v>
      </c>
      <c r="G34" s="674">
        <v>29540.512100946104</v>
      </c>
      <c r="H34" s="675">
        <v>26721.985275321189</v>
      </c>
      <c r="I34" s="709"/>
      <c r="J34" s="676">
        <v>901.22943063910247</v>
      </c>
      <c r="K34" s="676">
        <v>1331.8942072615182</v>
      </c>
      <c r="L34" s="674">
        <v>29670.822668728484</v>
      </c>
      <c r="M34" s="675">
        <v>27394.293528108508</v>
      </c>
      <c r="N34" s="709"/>
      <c r="O34" s="676">
        <v>569.68707759892004</v>
      </c>
      <c r="P34" s="676">
        <v>2489.2893177145979</v>
      </c>
      <c r="Q34" s="676">
        <v>31380.233350635306</v>
      </c>
      <c r="R34" s="676">
        <v>29565.905582143936</v>
      </c>
      <c r="S34" s="709"/>
      <c r="T34" s="676">
        <v>1802.5192087503312</v>
      </c>
      <c r="U34" s="676">
        <v>407.74472036814529</v>
      </c>
      <c r="V34" s="676">
        <v>25948.038010074048</v>
      </c>
      <c r="W34" s="676">
        <v>24617.991448662648</v>
      </c>
      <c r="X34" s="709"/>
      <c r="Y34" s="676">
        <v>2974.1232369485601</v>
      </c>
      <c r="Z34" s="676">
        <v>823.8354925015708</v>
      </c>
      <c r="AA34" s="676">
        <v>27396.15825204799</v>
      </c>
      <c r="AB34" s="679">
        <v>27131.122689133121</v>
      </c>
    </row>
    <row r="35" spans="2:28" x14ac:dyDescent="0.25">
      <c r="B35" s="681">
        <v>25</v>
      </c>
      <c r="C35" s="682" t="s">
        <v>1070</v>
      </c>
      <c r="D35" s="709"/>
      <c r="E35" s="818">
        <v>6544.9220472993538</v>
      </c>
      <c r="F35" s="683">
        <v>122.60263718190932</v>
      </c>
      <c r="G35" s="684">
        <v>334191.53689065907</v>
      </c>
      <c r="H35" s="685">
        <v>0</v>
      </c>
      <c r="I35" s="709"/>
      <c r="J35" s="683">
        <v>4380.9624662484721</v>
      </c>
      <c r="K35" s="683">
        <v>780.29807173121208</v>
      </c>
      <c r="L35" s="684">
        <v>335653.94627924188</v>
      </c>
      <c r="M35" s="685">
        <v>0</v>
      </c>
      <c r="N35" s="709"/>
      <c r="O35" s="683">
        <v>1900.9494017318066</v>
      </c>
      <c r="P35" s="683">
        <v>13.568689665912936</v>
      </c>
      <c r="Q35" s="683">
        <v>333683.82759835391</v>
      </c>
      <c r="R35" s="683">
        <v>0</v>
      </c>
      <c r="S35" s="709"/>
      <c r="T35" s="683">
        <v>8770.4310786031347</v>
      </c>
      <c r="U35" s="683">
        <v>15.305965352872198</v>
      </c>
      <c r="V35" s="683">
        <v>298631.45561891893</v>
      </c>
      <c r="W35" s="683">
        <v>0</v>
      </c>
      <c r="X35" s="709"/>
      <c r="Y35" s="683">
        <v>2469.9048960199998</v>
      </c>
      <c r="Z35" s="683">
        <v>20.766372179989592</v>
      </c>
      <c r="AA35" s="683">
        <v>319331.61442629428</v>
      </c>
      <c r="AB35" s="689">
        <v>0</v>
      </c>
    </row>
    <row r="36" spans="2:28" x14ac:dyDescent="0.25">
      <c r="B36" s="681">
        <v>26</v>
      </c>
      <c r="C36" s="682" t="s">
        <v>1071</v>
      </c>
      <c r="D36" s="690">
        <v>0</v>
      </c>
      <c r="E36" s="712">
        <v>17850.00388855593</v>
      </c>
      <c r="F36" s="712">
        <v>0</v>
      </c>
      <c r="G36" s="713">
        <v>5351.564325639999</v>
      </c>
      <c r="H36" s="714">
        <v>11007.180280437466</v>
      </c>
      <c r="I36" s="690">
        <v>0</v>
      </c>
      <c r="J36" s="712">
        <v>22544.707885370004</v>
      </c>
      <c r="K36" s="712">
        <v>285.637</v>
      </c>
      <c r="L36" s="713">
        <v>5529.5483388200646</v>
      </c>
      <c r="M36" s="714">
        <v>11851.898826886776</v>
      </c>
      <c r="N36" s="690">
        <v>0</v>
      </c>
      <c r="O36" s="712">
        <v>24154.686184402824</v>
      </c>
      <c r="P36" s="712">
        <v>0</v>
      </c>
      <c r="Q36" s="712">
        <v>4603.6267254100012</v>
      </c>
      <c r="R36" s="712">
        <v>11019.343165565409</v>
      </c>
      <c r="S36" s="690">
        <v>0</v>
      </c>
      <c r="T36" s="712">
        <v>28581.150537050002</v>
      </c>
      <c r="U36" s="712">
        <v>0</v>
      </c>
      <c r="V36" s="712">
        <v>1423.7149907099999</v>
      </c>
      <c r="W36" s="712">
        <v>10790.256626440503</v>
      </c>
      <c r="X36" s="690">
        <v>0</v>
      </c>
      <c r="Y36" s="712">
        <v>21520.322383660001</v>
      </c>
      <c r="Z36" s="712">
        <v>0</v>
      </c>
      <c r="AA36" s="712">
        <v>856.55106705999992</v>
      </c>
      <c r="AB36" s="715">
        <v>8402.3983777155008</v>
      </c>
    </row>
    <row r="37" spans="2:28" x14ac:dyDescent="0.25">
      <c r="B37" s="670">
        <v>27</v>
      </c>
      <c r="C37" s="671" t="s">
        <v>1072</v>
      </c>
      <c r="D37" s="709"/>
      <c r="E37" s="716"/>
      <c r="F37" s="716"/>
      <c r="G37" s="674">
        <v>0</v>
      </c>
      <c r="H37" s="717">
        <v>0</v>
      </c>
      <c r="I37" s="709"/>
      <c r="J37" s="716"/>
      <c r="K37" s="716"/>
      <c r="L37" s="674">
        <v>0</v>
      </c>
      <c r="M37" s="717">
        <v>0</v>
      </c>
      <c r="N37" s="709"/>
      <c r="O37" s="716"/>
      <c r="P37" s="716"/>
      <c r="Q37" s="676">
        <v>0</v>
      </c>
      <c r="R37" s="676">
        <v>0</v>
      </c>
      <c r="S37" s="709"/>
      <c r="T37" s="716"/>
      <c r="U37" s="716"/>
      <c r="V37" s="676">
        <v>0</v>
      </c>
      <c r="W37" s="676">
        <v>0</v>
      </c>
      <c r="X37" s="709"/>
      <c r="Y37" s="716"/>
      <c r="Z37" s="716"/>
      <c r="AA37" s="676">
        <v>0</v>
      </c>
      <c r="AB37" s="679">
        <v>0</v>
      </c>
    </row>
    <row r="38" spans="2:28" ht="30" x14ac:dyDescent="0.25">
      <c r="B38" s="670">
        <v>28</v>
      </c>
      <c r="C38" s="671" t="s">
        <v>1073</v>
      </c>
      <c r="D38" s="709"/>
      <c r="E38" s="676">
        <v>766.93806900000004</v>
      </c>
      <c r="F38" s="676">
        <v>0</v>
      </c>
      <c r="G38" s="676">
        <v>0</v>
      </c>
      <c r="H38" s="676">
        <v>651.89735865</v>
      </c>
      <c r="I38" s="709"/>
      <c r="J38" s="676">
        <v>969.87349277999999</v>
      </c>
      <c r="K38" s="676">
        <v>0</v>
      </c>
      <c r="L38" s="676">
        <v>0</v>
      </c>
      <c r="M38" s="676">
        <v>824.39246886300009</v>
      </c>
      <c r="N38" s="709"/>
      <c r="O38" s="676">
        <v>980.75698994000004</v>
      </c>
      <c r="P38" s="676">
        <v>0</v>
      </c>
      <c r="Q38" s="676">
        <v>0</v>
      </c>
      <c r="R38" s="676">
        <v>833.64344144899997</v>
      </c>
      <c r="S38" s="709"/>
      <c r="T38" s="676">
        <v>983.66183946000001</v>
      </c>
      <c r="U38" s="676">
        <v>0</v>
      </c>
      <c r="V38" s="676">
        <v>0</v>
      </c>
      <c r="W38" s="676">
        <v>836.11256354099999</v>
      </c>
      <c r="X38" s="709"/>
      <c r="Y38" s="677">
        <v>998.20239808999975</v>
      </c>
      <c r="Z38" s="676">
        <v>0</v>
      </c>
      <c r="AA38" s="676">
        <v>0</v>
      </c>
      <c r="AB38" s="679">
        <v>848.47203837649988</v>
      </c>
    </row>
    <row r="39" spans="2:28" x14ac:dyDescent="0.25">
      <c r="B39" s="670">
        <v>29</v>
      </c>
      <c r="C39" s="671" t="s">
        <v>1074</v>
      </c>
      <c r="D39" s="718"/>
      <c r="E39" s="677">
        <v>0</v>
      </c>
      <c r="F39" s="1031"/>
      <c r="G39" s="1032"/>
      <c r="H39" s="676">
        <v>0</v>
      </c>
      <c r="I39" s="718"/>
      <c r="J39" s="677">
        <v>0</v>
      </c>
      <c r="K39" s="1031"/>
      <c r="L39" s="1032"/>
      <c r="M39" s="676">
        <v>0</v>
      </c>
      <c r="N39" s="718"/>
      <c r="O39" s="676">
        <v>0</v>
      </c>
      <c r="P39" s="1031"/>
      <c r="Q39" s="1032"/>
      <c r="R39" s="676">
        <v>0</v>
      </c>
      <c r="S39" s="718"/>
      <c r="T39" s="676">
        <v>2660.0540333699955</v>
      </c>
      <c r="U39" s="1031"/>
      <c r="V39" s="1032"/>
      <c r="W39" s="676">
        <v>2660.0540333699955</v>
      </c>
      <c r="X39" s="718"/>
      <c r="Y39" s="676">
        <v>1414.5422725900007</v>
      </c>
      <c r="Z39" s="1031"/>
      <c r="AA39" s="1032"/>
      <c r="AB39" s="679">
        <v>1414.5422725900007</v>
      </c>
    </row>
    <row r="40" spans="2:28" ht="30" x14ac:dyDescent="0.25">
      <c r="B40" s="670">
        <v>30</v>
      </c>
      <c r="C40" s="671" t="s">
        <v>1075</v>
      </c>
      <c r="D40" s="709"/>
      <c r="E40" s="676">
        <v>10412.93705029</v>
      </c>
      <c r="F40" s="1031"/>
      <c r="G40" s="1032"/>
      <c r="H40" s="676">
        <v>520.6468525145001</v>
      </c>
      <c r="I40" s="709"/>
      <c r="J40" s="676">
        <v>14174.148974590003</v>
      </c>
      <c r="K40" s="1031"/>
      <c r="L40" s="1032"/>
      <c r="M40" s="676">
        <v>708.70744872950024</v>
      </c>
      <c r="N40" s="709"/>
      <c r="O40" s="676">
        <v>16063.407055600006</v>
      </c>
      <c r="P40" s="1031"/>
      <c r="Q40" s="1032"/>
      <c r="R40" s="676">
        <v>803.17035278000037</v>
      </c>
      <c r="S40" s="709"/>
      <c r="T40" s="676">
        <v>17641.916268390007</v>
      </c>
      <c r="U40" s="1031"/>
      <c r="V40" s="1032"/>
      <c r="W40" s="676">
        <v>882.09581341950036</v>
      </c>
      <c r="X40" s="709"/>
      <c r="Y40" s="676">
        <v>12507.67968178</v>
      </c>
      <c r="Z40" s="1031"/>
      <c r="AA40" s="1032"/>
      <c r="AB40" s="679">
        <v>625.38398408900014</v>
      </c>
    </row>
    <row r="41" spans="2:28" ht="62.1" customHeight="1" x14ac:dyDescent="0.25">
      <c r="B41" s="670">
        <v>31</v>
      </c>
      <c r="C41" s="671" t="s">
        <v>1076</v>
      </c>
      <c r="D41" s="709"/>
      <c r="E41" s="676">
        <v>6670.1287692659298</v>
      </c>
      <c r="F41" s="676">
        <v>0</v>
      </c>
      <c r="G41" s="676">
        <v>5351.564325639999</v>
      </c>
      <c r="H41" s="676">
        <v>9834.636069272965</v>
      </c>
      <c r="I41" s="709"/>
      <c r="J41" s="676">
        <v>7400.685418</v>
      </c>
      <c r="K41" s="676">
        <v>285.637</v>
      </c>
      <c r="L41" s="676">
        <v>5529.5483388200646</v>
      </c>
      <c r="M41" s="676">
        <v>10318.798909294275</v>
      </c>
      <c r="N41" s="709"/>
      <c r="O41" s="676">
        <v>7110.5221388628179</v>
      </c>
      <c r="P41" s="676">
        <v>0</v>
      </c>
      <c r="Q41" s="676">
        <v>4603.6267254100012</v>
      </c>
      <c r="R41" s="676">
        <v>9382.5293713364099</v>
      </c>
      <c r="S41" s="709"/>
      <c r="T41" s="676">
        <v>7295.5183958299986</v>
      </c>
      <c r="U41" s="676">
        <v>0</v>
      </c>
      <c r="V41" s="676">
        <v>1423.7149907099999</v>
      </c>
      <c r="W41" s="676">
        <v>6411.9942161100062</v>
      </c>
      <c r="X41" s="709"/>
      <c r="Y41" s="676">
        <v>6599.8980311999985</v>
      </c>
      <c r="Z41" s="676">
        <v>0</v>
      </c>
      <c r="AA41" s="676">
        <v>856.55106705999992</v>
      </c>
      <c r="AB41" s="679">
        <v>5514.0000826599999</v>
      </c>
    </row>
    <row r="42" spans="2:28" x14ac:dyDescent="0.25">
      <c r="B42" s="681">
        <v>32</v>
      </c>
      <c r="C42" s="682" t="s">
        <v>1077</v>
      </c>
      <c r="D42" s="709"/>
      <c r="E42" s="676">
        <v>76989.809157349155</v>
      </c>
      <c r="F42" s="676">
        <v>0</v>
      </c>
      <c r="G42" s="676">
        <v>7.8029029999999997</v>
      </c>
      <c r="H42" s="676">
        <v>3849.8806030174578</v>
      </c>
      <c r="I42" s="709"/>
      <c r="J42" s="676">
        <v>67559.063782699319</v>
      </c>
      <c r="K42" s="676">
        <v>0</v>
      </c>
      <c r="L42" s="676">
        <v>7.3089250000000003</v>
      </c>
      <c r="M42" s="676">
        <v>3378.318635384966</v>
      </c>
      <c r="N42" s="709"/>
      <c r="O42" s="676">
        <v>73264.328337099185</v>
      </c>
      <c r="P42" s="676">
        <v>0</v>
      </c>
      <c r="Q42" s="676">
        <v>17.557994999999998</v>
      </c>
      <c r="R42" s="676">
        <v>3664.0943166049592</v>
      </c>
      <c r="S42" s="709"/>
      <c r="T42" s="676">
        <v>54524.306011269073</v>
      </c>
      <c r="U42" s="676">
        <v>0</v>
      </c>
      <c r="V42" s="676">
        <v>18.187788999999999</v>
      </c>
      <c r="W42" s="676">
        <v>2727.1246900134533</v>
      </c>
      <c r="X42" s="709"/>
      <c r="Y42" s="676">
        <v>56511.153712799009</v>
      </c>
      <c r="Z42" s="676">
        <v>0</v>
      </c>
      <c r="AA42" s="676">
        <v>20.921918999999999</v>
      </c>
      <c r="AB42" s="679">
        <v>2826.6037815899504</v>
      </c>
    </row>
    <row r="43" spans="2:28" x14ac:dyDescent="0.25">
      <c r="B43" s="719">
        <v>33</v>
      </c>
      <c r="C43" s="720" t="s">
        <v>1078</v>
      </c>
      <c r="D43" s="721"/>
      <c r="E43" s="722"/>
      <c r="F43" s="722"/>
      <c r="G43" s="723"/>
      <c r="H43" s="724">
        <v>176848.733183773</v>
      </c>
      <c r="I43" s="721"/>
      <c r="J43" s="722"/>
      <c r="K43" s="722"/>
      <c r="L43" s="723"/>
      <c r="M43" s="724">
        <v>173899.56113281817</v>
      </c>
      <c r="N43" s="721"/>
      <c r="O43" s="722"/>
      <c r="P43" s="722"/>
      <c r="Q43" s="723"/>
      <c r="R43" s="699">
        <v>178745.26326780693</v>
      </c>
      <c r="S43" s="721"/>
      <c r="T43" s="722"/>
      <c r="U43" s="722"/>
      <c r="V43" s="723"/>
      <c r="W43" s="699">
        <v>137914.60939523592</v>
      </c>
      <c r="X43" s="721"/>
      <c r="Y43" s="722"/>
      <c r="Z43" s="722"/>
      <c r="AA43" s="723"/>
      <c r="AB43" s="702">
        <v>135711.67606748882</v>
      </c>
    </row>
    <row r="44" spans="2:28" ht="15.75" thickBot="1" x14ac:dyDescent="0.3">
      <c r="B44" s="725">
        <v>34</v>
      </c>
      <c r="C44" s="726" t="s">
        <v>1079</v>
      </c>
      <c r="D44" s="727"/>
      <c r="E44" s="728"/>
      <c r="F44" s="728"/>
      <c r="G44" s="728"/>
      <c r="H44" s="729">
        <v>1.3317448144213409</v>
      </c>
      <c r="I44" s="727"/>
      <c r="J44" s="728"/>
      <c r="K44" s="728"/>
      <c r="L44" s="728"/>
      <c r="M44" s="729">
        <v>1.3698150526783692</v>
      </c>
      <c r="N44" s="727"/>
      <c r="O44" s="728"/>
      <c r="P44" s="728"/>
      <c r="Q44" s="728"/>
      <c r="R44" s="730">
        <v>1.2634827318192303</v>
      </c>
      <c r="S44" s="727"/>
      <c r="T44" s="728"/>
      <c r="U44" s="728"/>
      <c r="V44" s="728"/>
      <c r="W44" s="730">
        <v>1.3412400845252479</v>
      </c>
      <c r="X44" s="727"/>
      <c r="Y44" s="728"/>
      <c r="Z44" s="728"/>
      <c r="AA44" s="728"/>
      <c r="AB44" s="731">
        <v>1.3083081946198725</v>
      </c>
    </row>
  </sheetData>
  <mergeCells count="40">
    <mergeCell ref="P39:Q39"/>
    <mergeCell ref="U39:V39"/>
    <mergeCell ref="Z39:AA39"/>
    <mergeCell ref="K40:L40"/>
    <mergeCell ref="P40:Q40"/>
    <mergeCell ref="U40:V40"/>
    <mergeCell ref="Z40:AA40"/>
    <mergeCell ref="N23:R23"/>
    <mergeCell ref="S23:W23"/>
    <mergeCell ref="M6:M7"/>
    <mergeCell ref="B6:C7"/>
    <mergeCell ref="D6:G6"/>
    <mergeCell ref="H6:H7"/>
    <mergeCell ref="I6:L6"/>
    <mergeCell ref="F40:G40"/>
    <mergeCell ref="K39:L39"/>
    <mergeCell ref="AB6:AB7"/>
    <mergeCell ref="B8:C8"/>
    <mergeCell ref="D8:H8"/>
    <mergeCell ref="I8:M8"/>
    <mergeCell ref="F39:G39"/>
    <mergeCell ref="N6:Q6"/>
    <mergeCell ref="R6:R7"/>
    <mergeCell ref="S6:V6"/>
    <mergeCell ref="W6:W7"/>
    <mergeCell ref="X6:AA6"/>
    <mergeCell ref="X23:AB23"/>
    <mergeCell ref="B23:C23"/>
    <mergeCell ref="D23:H23"/>
    <mergeCell ref="I23:M23"/>
    <mergeCell ref="B2:AB2"/>
    <mergeCell ref="N8:R8"/>
    <mergeCell ref="S8:W8"/>
    <mergeCell ref="X8:AB8"/>
    <mergeCell ref="B5:C5"/>
    <mergeCell ref="D5:H5"/>
    <mergeCell ref="I5:M5"/>
    <mergeCell ref="N5:R5"/>
    <mergeCell ref="S5:W5"/>
    <mergeCell ref="X5:AB5"/>
  </mergeCells>
  <pageMargins left="0.7" right="0.7" top="0.75" bottom="0.75" header="0.3" footer="0.3"/>
  <pageSetup paperSize="9" scale="3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5894-FC6A-4B94-BD45-2012E47C0E8E}">
  <sheetPr codeName="Ark36">
    <tabColor rgb="FF005C3C"/>
  </sheetPr>
  <dimension ref="A1"/>
  <sheetViews>
    <sheetView workbookViewId="0"/>
  </sheetViews>
  <sheetFormatPr defaultColWidth="9" defaultRowHeight="15" x14ac:dyDescent="0.25"/>
  <cols>
    <col min="1" max="16384" width="9" style="43"/>
  </cols>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3593-F3D8-463E-915C-96DAE3A29073}">
  <sheetPr codeName="Ark37"/>
  <dimension ref="B1:H125"/>
  <sheetViews>
    <sheetView showGridLines="0" topLeftCell="B1" zoomScale="85" zoomScaleNormal="85" workbookViewId="0">
      <selection activeCell="D91" sqref="D91"/>
    </sheetView>
  </sheetViews>
  <sheetFormatPr defaultColWidth="8" defaultRowHeight="15" x14ac:dyDescent="0.25"/>
  <cols>
    <col min="1" max="1" width="3.125" style="89" customWidth="1"/>
    <col min="2" max="2" width="8" style="89"/>
    <col min="3" max="3" width="51.25" style="89" customWidth="1"/>
    <col min="4" max="4" width="31" style="89" customWidth="1"/>
    <col min="5" max="5" width="41.5" style="89" customWidth="1"/>
    <col min="6" max="6" width="10.625" style="89" customWidth="1"/>
    <col min="7" max="16384" width="8" style="89"/>
  </cols>
  <sheetData>
    <row r="1" spans="2:7" ht="15" customHeight="1" x14ac:dyDescent="0.25"/>
    <row r="2" spans="2:7" ht="20.25" x14ac:dyDescent="0.3">
      <c r="B2" s="115" t="s">
        <v>47</v>
      </c>
      <c r="C2" s="305"/>
      <c r="D2" s="305"/>
      <c r="E2" s="305"/>
    </row>
    <row r="4" spans="2:7" x14ac:dyDescent="0.25">
      <c r="D4" s="90" t="s">
        <v>48</v>
      </c>
      <c r="E4" s="91" t="s">
        <v>49</v>
      </c>
      <c r="F4" s="92"/>
      <c r="G4" s="1"/>
    </row>
    <row r="5" spans="2:7" ht="45" x14ac:dyDescent="0.25">
      <c r="B5" s="829"/>
      <c r="C5" s="829"/>
      <c r="D5" s="93" t="s">
        <v>1080</v>
      </c>
      <c r="E5" s="93" t="s">
        <v>51</v>
      </c>
      <c r="F5" s="92"/>
      <c r="G5" s="4"/>
    </row>
    <row r="6" spans="2:7" x14ac:dyDescent="0.25">
      <c r="B6" s="826" t="s">
        <v>52</v>
      </c>
      <c r="C6" s="827"/>
      <c r="D6" s="827"/>
      <c r="E6" s="828"/>
      <c r="F6" s="92"/>
      <c r="G6" s="1"/>
    </row>
    <row r="7" spans="2:7" x14ac:dyDescent="0.25">
      <c r="B7" s="94">
        <v>1</v>
      </c>
      <c r="C7" s="95" t="s">
        <v>53</v>
      </c>
      <c r="D7" s="473">
        <v>601.84152240000003</v>
      </c>
      <c r="E7" s="91" t="s">
        <v>54</v>
      </c>
      <c r="F7" s="92"/>
      <c r="G7" s="1"/>
    </row>
    <row r="8" spans="2:7" x14ac:dyDescent="0.25">
      <c r="B8" s="96"/>
      <c r="C8" s="97" t="s">
        <v>55</v>
      </c>
      <c r="D8" s="474">
        <v>601.84152240000003</v>
      </c>
      <c r="E8" s="90" t="s">
        <v>56</v>
      </c>
      <c r="F8" s="92"/>
      <c r="G8" s="1"/>
    </row>
    <row r="9" spans="2:7" x14ac:dyDescent="0.25">
      <c r="B9" s="96"/>
      <c r="C9" s="97" t="s">
        <v>57</v>
      </c>
      <c r="D9" s="474"/>
      <c r="E9" s="90" t="s">
        <v>56</v>
      </c>
      <c r="F9" s="92"/>
    </row>
    <row r="10" spans="2:7" x14ac:dyDescent="0.25">
      <c r="B10" s="96"/>
      <c r="C10" s="97" t="s">
        <v>58</v>
      </c>
      <c r="D10" s="474"/>
      <c r="E10" s="90" t="s">
        <v>56</v>
      </c>
      <c r="F10" s="92"/>
    </row>
    <row r="11" spans="2:7" x14ac:dyDescent="0.25">
      <c r="B11" s="96">
        <v>2</v>
      </c>
      <c r="C11" s="97" t="s">
        <v>59</v>
      </c>
      <c r="D11" s="443">
        <v>21556.691037000001</v>
      </c>
      <c r="E11" s="90" t="s">
        <v>60</v>
      </c>
      <c r="F11" s="99"/>
    </row>
    <row r="12" spans="2:7" ht="30" x14ac:dyDescent="0.25">
      <c r="B12" s="96">
        <v>3</v>
      </c>
      <c r="C12" s="97" t="s">
        <v>61</v>
      </c>
      <c r="D12" s="443">
        <v>0</v>
      </c>
      <c r="E12" s="90" t="s">
        <v>62</v>
      </c>
    </row>
    <row r="13" spans="2:7" x14ac:dyDescent="0.25">
      <c r="B13" s="96" t="s">
        <v>63</v>
      </c>
      <c r="C13" s="97" t="s">
        <v>64</v>
      </c>
      <c r="D13" s="443"/>
      <c r="E13" s="90" t="s">
        <v>65</v>
      </c>
    </row>
    <row r="14" spans="2:7" ht="45" x14ac:dyDescent="0.25">
      <c r="B14" s="96">
        <v>4</v>
      </c>
      <c r="C14" s="97" t="s">
        <v>66</v>
      </c>
      <c r="D14" s="443"/>
      <c r="E14" s="90" t="s">
        <v>67</v>
      </c>
    </row>
    <row r="15" spans="2:7" x14ac:dyDescent="0.25">
      <c r="B15" s="96">
        <v>5</v>
      </c>
      <c r="C15" s="97" t="s">
        <v>68</v>
      </c>
      <c r="D15" s="443"/>
      <c r="E15" s="90" t="s">
        <v>69</v>
      </c>
    </row>
    <row r="16" spans="2:7" ht="30" x14ac:dyDescent="0.25">
      <c r="B16" s="96" t="s">
        <v>70</v>
      </c>
      <c r="C16" s="97" t="s">
        <v>71</v>
      </c>
      <c r="D16" s="443">
        <v>941.96</v>
      </c>
      <c r="E16" s="90" t="s">
        <v>72</v>
      </c>
    </row>
    <row r="17" spans="2:5" ht="30" x14ac:dyDescent="0.25">
      <c r="B17" s="93">
        <v>6</v>
      </c>
      <c r="C17" s="100" t="s">
        <v>73</v>
      </c>
      <c r="D17" s="443">
        <v>23100.492559400001</v>
      </c>
      <c r="E17" s="90"/>
    </row>
    <row r="18" spans="2:5" x14ac:dyDescent="0.25">
      <c r="B18" s="826" t="s">
        <v>74</v>
      </c>
      <c r="C18" s="827"/>
      <c r="D18" s="827"/>
      <c r="E18" s="828"/>
    </row>
    <row r="19" spans="2:5" x14ac:dyDescent="0.25">
      <c r="B19" s="96">
        <v>7</v>
      </c>
      <c r="C19" s="97" t="s">
        <v>75</v>
      </c>
      <c r="D19" s="443">
        <v>-29.925999999999998</v>
      </c>
      <c r="E19" s="90" t="s">
        <v>76</v>
      </c>
    </row>
    <row r="20" spans="2:5" ht="30" x14ac:dyDescent="0.25">
      <c r="B20" s="96">
        <v>8</v>
      </c>
      <c r="C20" s="97" t="s">
        <v>77</v>
      </c>
      <c r="D20" s="443"/>
      <c r="E20" s="101" t="s">
        <v>78</v>
      </c>
    </row>
    <row r="21" spans="2:5" x14ac:dyDescent="0.25">
      <c r="B21" s="96">
        <v>9</v>
      </c>
      <c r="C21" s="97" t="s">
        <v>79</v>
      </c>
      <c r="D21" s="474"/>
      <c r="E21" s="479"/>
    </row>
    <row r="22" spans="2:5" ht="60" x14ac:dyDescent="0.25">
      <c r="B22" s="96">
        <v>10</v>
      </c>
      <c r="C22" s="97" t="s">
        <v>80</v>
      </c>
      <c r="D22" s="443">
        <v>0</v>
      </c>
      <c r="E22" s="90" t="s">
        <v>81</v>
      </c>
    </row>
    <row r="23" spans="2:5" ht="45" x14ac:dyDescent="0.25">
      <c r="B23" s="96">
        <v>11</v>
      </c>
      <c r="C23" s="97" t="s">
        <v>82</v>
      </c>
      <c r="D23" s="443"/>
      <c r="E23" s="90" t="s">
        <v>83</v>
      </c>
    </row>
    <row r="24" spans="2:5" ht="30" x14ac:dyDescent="0.25">
      <c r="B24" s="96">
        <v>12</v>
      </c>
      <c r="C24" s="97" t="s">
        <v>84</v>
      </c>
      <c r="D24" s="443"/>
      <c r="E24" s="90" t="s">
        <v>85</v>
      </c>
    </row>
    <row r="25" spans="2:5" ht="30" x14ac:dyDescent="0.25">
      <c r="B25" s="96">
        <v>13</v>
      </c>
      <c r="C25" s="97" t="s">
        <v>86</v>
      </c>
      <c r="D25" s="443"/>
      <c r="E25" s="90" t="s">
        <v>87</v>
      </c>
    </row>
    <row r="26" spans="2:5" ht="30" x14ac:dyDescent="0.25">
      <c r="B26" s="96">
        <v>14</v>
      </c>
      <c r="C26" s="97" t="s">
        <v>88</v>
      </c>
      <c r="D26" s="443"/>
      <c r="E26" s="90" t="s">
        <v>89</v>
      </c>
    </row>
    <row r="27" spans="2:5" x14ac:dyDescent="0.25">
      <c r="B27" s="96">
        <v>15</v>
      </c>
      <c r="C27" s="97" t="s">
        <v>90</v>
      </c>
      <c r="D27" s="443"/>
      <c r="E27" s="90" t="s">
        <v>91</v>
      </c>
    </row>
    <row r="28" spans="2:5" ht="30" x14ac:dyDescent="0.25">
      <c r="B28" s="96">
        <v>16</v>
      </c>
      <c r="C28" s="97" t="s">
        <v>92</v>
      </c>
      <c r="D28" s="443"/>
      <c r="E28" s="479" t="s">
        <v>93</v>
      </c>
    </row>
    <row r="29" spans="2:5" ht="75" x14ac:dyDescent="0.25">
      <c r="B29" s="96">
        <v>17</v>
      </c>
      <c r="C29" s="97" t="s">
        <v>94</v>
      </c>
      <c r="D29" s="443"/>
      <c r="E29" s="90" t="s">
        <v>95</v>
      </c>
    </row>
    <row r="30" spans="2:5" ht="75" x14ac:dyDescent="0.25">
      <c r="B30" s="96">
        <v>18</v>
      </c>
      <c r="C30" s="97" t="s">
        <v>96</v>
      </c>
      <c r="D30" s="443"/>
      <c r="E30" s="90" t="s">
        <v>97</v>
      </c>
    </row>
    <row r="31" spans="2:5" ht="75" x14ac:dyDescent="0.25">
      <c r="B31" s="96">
        <v>19</v>
      </c>
      <c r="C31" s="97" t="s">
        <v>98</v>
      </c>
      <c r="D31" s="443"/>
      <c r="E31" s="90" t="s">
        <v>99</v>
      </c>
    </row>
    <row r="32" spans="2:5" x14ac:dyDescent="0.25">
      <c r="B32" s="96">
        <v>20</v>
      </c>
      <c r="C32" s="97" t="s">
        <v>79</v>
      </c>
      <c r="D32" s="475"/>
      <c r="E32" s="479"/>
    </row>
    <row r="33" spans="2:5" ht="45" x14ac:dyDescent="0.25">
      <c r="B33" s="96" t="s">
        <v>100</v>
      </c>
      <c r="C33" s="97" t="s">
        <v>101</v>
      </c>
      <c r="D33" s="443"/>
      <c r="E33" s="480" t="s">
        <v>102</v>
      </c>
    </row>
    <row r="34" spans="2:5" ht="30" x14ac:dyDescent="0.25">
      <c r="B34" s="96" t="s">
        <v>103</v>
      </c>
      <c r="C34" s="97" t="s">
        <v>104</v>
      </c>
      <c r="D34" s="443"/>
      <c r="E34" s="90" t="s">
        <v>105</v>
      </c>
    </row>
    <row r="35" spans="2:5" x14ac:dyDescent="0.25">
      <c r="B35" s="96" t="s">
        <v>106</v>
      </c>
      <c r="C35" s="97" t="s">
        <v>107</v>
      </c>
      <c r="D35" s="443"/>
      <c r="E35" s="90" t="s">
        <v>108</v>
      </c>
    </row>
    <row r="36" spans="2:5" x14ac:dyDescent="0.25">
      <c r="B36" s="96" t="s">
        <v>109</v>
      </c>
      <c r="C36" s="97" t="s">
        <v>110</v>
      </c>
      <c r="D36" s="443"/>
      <c r="E36" s="90" t="s">
        <v>111</v>
      </c>
    </row>
    <row r="37" spans="2:5" ht="60" x14ac:dyDescent="0.25">
      <c r="B37" s="96">
        <v>21</v>
      </c>
      <c r="C37" s="97" t="s">
        <v>112</v>
      </c>
      <c r="D37" s="443"/>
      <c r="E37" s="90" t="s">
        <v>113</v>
      </c>
    </row>
    <row r="38" spans="2:5" x14ac:dyDescent="0.25">
      <c r="B38" s="96">
        <v>22</v>
      </c>
      <c r="C38" s="97" t="s">
        <v>114</v>
      </c>
      <c r="D38" s="443"/>
      <c r="E38" s="90" t="s">
        <v>115</v>
      </c>
    </row>
    <row r="39" spans="2:5" ht="60" x14ac:dyDescent="0.25">
      <c r="B39" s="96">
        <v>23</v>
      </c>
      <c r="C39" s="97" t="s">
        <v>116</v>
      </c>
      <c r="D39" s="443"/>
      <c r="E39" s="479" t="s">
        <v>117</v>
      </c>
    </row>
    <row r="40" spans="2:5" x14ac:dyDescent="0.25">
      <c r="B40" s="96">
        <v>24</v>
      </c>
      <c r="C40" s="97" t="s">
        <v>79</v>
      </c>
      <c r="D40" s="475"/>
      <c r="E40" s="479"/>
    </row>
    <row r="41" spans="2:5" ht="30" x14ac:dyDescent="0.25">
      <c r="B41" s="96">
        <v>25</v>
      </c>
      <c r="C41" s="97" t="s">
        <v>118</v>
      </c>
      <c r="D41" s="443"/>
      <c r="E41" s="90" t="s">
        <v>113</v>
      </c>
    </row>
    <row r="42" spans="2:5" x14ac:dyDescent="0.25">
      <c r="B42" s="96" t="s">
        <v>119</v>
      </c>
      <c r="C42" s="97" t="s">
        <v>120</v>
      </c>
      <c r="D42" s="443"/>
      <c r="E42" s="90" t="s">
        <v>121</v>
      </c>
    </row>
    <row r="43" spans="2:5" ht="75" x14ac:dyDescent="0.25">
      <c r="B43" s="96" t="s">
        <v>122</v>
      </c>
      <c r="C43" s="97" t="s">
        <v>123</v>
      </c>
      <c r="D43" s="443"/>
      <c r="E43" s="481" t="s">
        <v>124</v>
      </c>
    </row>
    <row r="44" spans="2:5" x14ac:dyDescent="0.25">
      <c r="B44" s="96">
        <v>26</v>
      </c>
      <c r="C44" s="97" t="s">
        <v>79</v>
      </c>
      <c r="D44" s="474"/>
      <c r="E44" s="480"/>
    </row>
    <row r="45" spans="2:5" ht="30" x14ac:dyDescent="0.25">
      <c r="B45" s="96">
        <v>27</v>
      </c>
      <c r="C45" s="97" t="s">
        <v>125</v>
      </c>
      <c r="D45" s="443"/>
      <c r="E45" s="90" t="s">
        <v>126</v>
      </c>
    </row>
    <row r="46" spans="2:5" x14ac:dyDescent="0.25">
      <c r="B46" s="96" t="s">
        <v>127</v>
      </c>
      <c r="C46" s="97" t="s">
        <v>128</v>
      </c>
      <c r="D46" s="443">
        <v>-12.736000000000001</v>
      </c>
      <c r="E46" s="90" t="s">
        <v>129</v>
      </c>
    </row>
    <row r="47" spans="2:5" ht="30" x14ac:dyDescent="0.25">
      <c r="B47" s="96">
        <v>28</v>
      </c>
      <c r="C47" s="100" t="s">
        <v>130</v>
      </c>
      <c r="D47" s="443">
        <v>-42.661999999999999</v>
      </c>
      <c r="E47" s="90"/>
    </row>
    <row r="48" spans="2:5" x14ac:dyDescent="0.25">
      <c r="B48" s="96">
        <v>29</v>
      </c>
      <c r="C48" s="100" t="s">
        <v>131</v>
      </c>
      <c r="D48" s="443">
        <v>23057.830559400001</v>
      </c>
      <c r="E48" s="90"/>
    </row>
    <row r="49" spans="2:5" x14ac:dyDescent="0.25">
      <c r="B49" s="826" t="s">
        <v>132</v>
      </c>
      <c r="C49" s="827"/>
      <c r="D49" s="827"/>
      <c r="E49" s="828"/>
    </row>
    <row r="50" spans="2:5" x14ac:dyDescent="0.25">
      <c r="B50" s="96">
        <v>30</v>
      </c>
      <c r="C50" s="97" t="s">
        <v>53</v>
      </c>
      <c r="D50" s="443"/>
      <c r="E50" s="91" t="s">
        <v>133</v>
      </c>
    </row>
    <row r="51" spans="2:5" ht="30" x14ac:dyDescent="0.25">
      <c r="B51" s="96">
        <v>31</v>
      </c>
      <c r="C51" s="97" t="s">
        <v>134</v>
      </c>
      <c r="D51" s="443"/>
      <c r="E51" s="480"/>
    </row>
    <row r="52" spans="2:5" ht="30" x14ac:dyDescent="0.25">
      <c r="B52" s="96">
        <v>32</v>
      </c>
      <c r="C52" s="97" t="s">
        <v>135</v>
      </c>
      <c r="D52" s="443"/>
      <c r="E52" s="480"/>
    </row>
    <row r="53" spans="2:5" ht="45" x14ac:dyDescent="0.25">
      <c r="B53" s="96">
        <v>33</v>
      </c>
      <c r="C53" s="97" t="s">
        <v>136</v>
      </c>
      <c r="D53" s="443"/>
      <c r="E53" s="90" t="s">
        <v>137</v>
      </c>
    </row>
    <row r="54" spans="2:5" ht="30" x14ac:dyDescent="0.25">
      <c r="B54" s="96" t="s">
        <v>138</v>
      </c>
      <c r="C54" s="97" t="s">
        <v>139</v>
      </c>
      <c r="D54" s="443"/>
      <c r="E54" s="90"/>
    </row>
    <row r="55" spans="2:5" ht="30" x14ac:dyDescent="0.25">
      <c r="B55" s="96" t="s">
        <v>140</v>
      </c>
      <c r="C55" s="97" t="s">
        <v>141</v>
      </c>
      <c r="D55" s="443"/>
      <c r="E55" s="90"/>
    </row>
    <row r="56" spans="2:5" ht="45" x14ac:dyDescent="0.25">
      <c r="B56" s="96">
        <v>34</v>
      </c>
      <c r="C56" s="97" t="s">
        <v>142</v>
      </c>
      <c r="D56" s="443"/>
      <c r="E56" s="90" t="s">
        <v>143</v>
      </c>
    </row>
    <row r="57" spans="2:5" ht="30" x14ac:dyDescent="0.25">
      <c r="B57" s="96">
        <v>35</v>
      </c>
      <c r="C57" s="97" t="s">
        <v>144</v>
      </c>
      <c r="D57" s="443"/>
      <c r="E57" s="90" t="s">
        <v>137</v>
      </c>
    </row>
    <row r="58" spans="2:5" ht="30" x14ac:dyDescent="0.25">
      <c r="B58" s="93">
        <v>36</v>
      </c>
      <c r="C58" s="100" t="s">
        <v>145</v>
      </c>
      <c r="D58" s="443"/>
      <c r="E58" s="90"/>
    </row>
    <row r="59" spans="2:5" x14ac:dyDescent="0.25">
      <c r="B59" s="826" t="s">
        <v>146</v>
      </c>
      <c r="C59" s="827"/>
      <c r="D59" s="827"/>
      <c r="E59" s="828"/>
    </row>
    <row r="60" spans="2:5" ht="30" x14ac:dyDescent="0.25">
      <c r="B60" s="96">
        <v>37</v>
      </c>
      <c r="C60" s="97" t="s">
        <v>147</v>
      </c>
      <c r="D60" s="443"/>
      <c r="E60" s="480" t="s">
        <v>148</v>
      </c>
    </row>
    <row r="61" spans="2:5" ht="75" x14ac:dyDescent="0.25">
      <c r="B61" s="96">
        <v>38</v>
      </c>
      <c r="C61" s="97" t="s">
        <v>149</v>
      </c>
      <c r="D61" s="443"/>
      <c r="E61" s="90" t="s">
        <v>150</v>
      </c>
    </row>
    <row r="62" spans="2:5" ht="75" x14ac:dyDescent="0.25">
      <c r="B62" s="96">
        <v>39</v>
      </c>
      <c r="C62" s="97" t="s">
        <v>151</v>
      </c>
      <c r="D62" s="443"/>
      <c r="E62" s="90" t="s">
        <v>152</v>
      </c>
    </row>
    <row r="63" spans="2:5" ht="60" x14ac:dyDescent="0.25">
      <c r="B63" s="96">
        <v>40</v>
      </c>
      <c r="C63" s="97" t="s">
        <v>153</v>
      </c>
      <c r="D63" s="443"/>
      <c r="E63" s="90" t="s">
        <v>154</v>
      </c>
    </row>
    <row r="64" spans="2:5" x14ac:dyDescent="0.25">
      <c r="B64" s="96">
        <v>41</v>
      </c>
      <c r="C64" s="97" t="s">
        <v>79</v>
      </c>
      <c r="D64" s="475"/>
      <c r="E64" s="90"/>
    </row>
    <row r="65" spans="2:8" ht="30" x14ac:dyDescent="0.25">
      <c r="B65" s="96">
        <v>42</v>
      </c>
      <c r="C65" s="97" t="s">
        <v>155</v>
      </c>
      <c r="D65" s="443"/>
      <c r="E65" s="90" t="s">
        <v>156</v>
      </c>
    </row>
    <row r="66" spans="2:8" x14ac:dyDescent="0.25">
      <c r="B66" s="96" t="s">
        <v>157</v>
      </c>
      <c r="C66" s="97" t="s">
        <v>158</v>
      </c>
      <c r="D66" s="443"/>
      <c r="E66" s="90"/>
    </row>
    <row r="67" spans="2:8" ht="30" x14ac:dyDescent="0.25">
      <c r="B67" s="93">
        <v>43</v>
      </c>
      <c r="C67" s="100" t="s">
        <v>159</v>
      </c>
      <c r="D67" s="443"/>
      <c r="E67" s="90"/>
    </row>
    <row r="68" spans="2:8" x14ac:dyDescent="0.25">
      <c r="B68" s="93">
        <v>44</v>
      </c>
      <c r="C68" s="100" t="s">
        <v>160</v>
      </c>
      <c r="D68" s="443"/>
      <c r="E68" s="480"/>
      <c r="H68" s="106"/>
    </row>
    <row r="69" spans="2:8" x14ac:dyDescent="0.25">
      <c r="B69" s="93">
        <v>45</v>
      </c>
      <c r="C69" s="100" t="s">
        <v>161</v>
      </c>
      <c r="D69" s="443">
        <v>23057.830559400001</v>
      </c>
      <c r="E69" s="480"/>
      <c r="H69" s="107"/>
    </row>
    <row r="70" spans="2:8" x14ac:dyDescent="0.25">
      <c r="B70" s="826" t="s">
        <v>162</v>
      </c>
      <c r="C70" s="827"/>
      <c r="D70" s="827"/>
      <c r="E70" s="828"/>
      <c r="H70" s="107"/>
    </row>
    <row r="71" spans="2:8" x14ac:dyDescent="0.25">
      <c r="B71" s="96">
        <v>46</v>
      </c>
      <c r="C71" s="97" t="s">
        <v>163</v>
      </c>
      <c r="D71" s="443"/>
      <c r="E71" s="90" t="s">
        <v>164</v>
      </c>
    </row>
    <row r="72" spans="2:8" ht="45" x14ac:dyDescent="0.25">
      <c r="B72" s="96">
        <v>47</v>
      </c>
      <c r="C72" s="97" t="s">
        <v>165</v>
      </c>
      <c r="D72" s="443"/>
      <c r="E72" s="480" t="s">
        <v>166</v>
      </c>
    </row>
    <row r="73" spans="2:8" ht="30" x14ac:dyDescent="0.25">
      <c r="B73" s="96" t="s">
        <v>167</v>
      </c>
      <c r="C73" s="97" t="s">
        <v>168</v>
      </c>
      <c r="D73" s="443"/>
      <c r="E73" s="480" t="s">
        <v>169</v>
      </c>
    </row>
    <row r="74" spans="2:8" ht="30" x14ac:dyDescent="0.25">
      <c r="B74" s="96" t="s">
        <v>170</v>
      </c>
      <c r="C74" s="97" t="s">
        <v>171</v>
      </c>
      <c r="D74" s="443"/>
      <c r="E74" s="480"/>
    </row>
    <row r="75" spans="2:8" ht="60" x14ac:dyDescent="0.25">
      <c r="B75" s="96">
        <v>48</v>
      </c>
      <c r="C75" s="97" t="s">
        <v>172</v>
      </c>
      <c r="D75" s="443"/>
      <c r="E75" s="90" t="s">
        <v>173</v>
      </c>
    </row>
    <row r="76" spans="2:8" ht="30" x14ac:dyDescent="0.25">
      <c r="B76" s="96">
        <v>49</v>
      </c>
      <c r="C76" s="97" t="s">
        <v>174</v>
      </c>
      <c r="D76" s="443"/>
      <c r="E76" s="90" t="s">
        <v>166</v>
      </c>
    </row>
    <row r="77" spans="2:8" x14ac:dyDescent="0.25">
      <c r="B77" s="96">
        <v>50</v>
      </c>
      <c r="C77" s="97" t="s">
        <v>175</v>
      </c>
      <c r="D77" s="443"/>
      <c r="E77" s="90" t="s">
        <v>176</v>
      </c>
    </row>
    <row r="78" spans="2:8" x14ac:dyDescent="0.25">
      <c r="B78" s="93">
        <v>51</v>
      </c>
      <c r="C78" s="100" t="s">
        <v>177</v>
      </c>
      <c r="D78" s="443"/>
      <c r="E78" s="90"/>
    </row>
    <row r="79" spans="2:8" x14ac:dyDescent="0.25">
      <c r="B79" s="826" t="s">
        <v>178</v>
      </c>
      <c r="C79" s="827"/>
      <c r="D79" s="827"/>
      <c r="E79" s="828"/>
    </row>
    <row r="80" spans="2:8" ht="30" x14ac:dyDescent="0.25">
      <c r="B80" s="96">
        <v>52</v>
      </c>
      <c r="C80" s="97" t="s">
        <v>179</v>
      </c>
      <c r="D80" s="443"/>
      <c r="E80" s="226" t="s">
        <v>180</v>
      </c>
    </row>
    <row r="81" spans="2:5" ht="75" x14ac:dyDescent="0.25">
      <c r="B81" s="96">
        <v>53</v>
      </c>
      <c r="C81" s="97" t="s">
        <v>181</v>
      </c>
      <c r="D81" s="443"/>
      <c r="E81" s="226" t="s">
        <v>182</v>
      </c>
    </row>
    <row r="82" spans="2:5" ht="75" x14ac:dyDescent="0.25">
      <c r="B82" s="96">
        <v>54</v>
      </c>
      <c r="C82" s="97" t="s">
        <v>183</v>
      </c>
      <c r="D82" s="443"/>
      <c r="E82" s="226" t="s">
        <v>184</v>
      </c>
    </row>
    <row r="83" spans="2:5" x14ac:dyDescent="0.25">
      <c r="B83" s="96" t="s">
        <v>185</v>
      </c>
      <c r="C83" s="97" t="s">
        <v>79</v>
      </c>
      <c r="D83" s="443"/>
      <c r="E83" s="226"/>
    </row>
    <row r="84" spans="2:5" ht="75" x14ac:dyDescent="0.25">
      <c r="B84" s="96">
        <v>55</v>
      </c>
      <c r="C84" s="97" t="s">
        <v>186</v>
      </c>
      <c r="D84" s="443"/>
      <c r="E84" s="226" t="s">
        <v>187</v>
      </c>
    </row>
    <row r="85" spans="2:5" x14ac:dyDescent="0.25">
      <c r="B85" s="96">
        <v>56</v>
      </c>
      <c r="C85" s="97" t="s">
        <v>79</v>
      </c>
      <c r="D85" s="443"/>
      <c r="E85" s="479"/>
    </row>
    <row r="86" spans="2:5" ht="30" x14ac:dyDescent="0.25">
      <c r="B86" s="96" t="s">
        <v>188</v>
      </c>
      <c r="C86" s="108" t="s">
        <v>189</v>
      </c>
      <c r="D86" s="443"/>
      <c r="E86" s="226"/>
    </row>
    <row r="87" spans="2:5" x14ac:dyDescent="0.25">
      <c r="B87" s="96" t="s">
        <v>190</v>
      </c>
      <c r="C87" s="108" t="s">
        <v>191</v>
      </c>
      <c r="D87" s="443"/>
      <c r="E87" s="226"/>
    </row>
    <row r="88" spans="2:5" x14ac:dyDescent="0.25">
      <c r="B88" s="93">
        <v>57</v>
      </c>
      <c r="C88" s="109" t="s">
        <v>192</v>
      </c>
      <c r="D88" s="443"/>
      <c r="E88" s="199"/>
    </row>
    <row r="89" spans="2:5" x14ac:dyDescent="0.25">
      <c r="B89" s="93">
        <v>58</v>
      </c>
      <c r="C89" s="109" t="s">
        <v>193</v>
      </c>
      <c r="D89" s="443"/>
      <c r="E89" s="226"/>
    </row>
    <row r="90" spans="2:5" x14ac:dyDescent="0.25">
      <c r="B90" s="93">
        <v>59</v>
      </c>
      <c r="C90" s="109" t="s">
        <v>194</v>
      </c>
      <c r="D90" s="443">
        <v>23057.830559400001</v>
      </c>
      <c r="E90" s="226"/>
    </row>
    <row r="91" spans="2:5" x14ac:dyDescent="0.25">
      <c r="B91" s="93">
        <v>60</v>
      </c>
      <c r="C91" s="109" t="s">
        <v>195</v>
      </c>
      <c r="D91" s="443">
        <v>79183.111000000004</v>
      </c>
      <c r="E91" s="226"/>
    </row>
    <row r="92" spans="2:5" x14ac:dyDescent="0.25">
      <c r="B92" s="826" t="s">
        <v>196</v>
      </c>
      <c r="C92" s="827"/>
      <c r="D92" s="827"/>
      <c r="E92" s="828"/>
    </row>
    <row r="93" spans="2:5" x14ac:dyDescent="0.25">
      <c r="B93" s="96">
        <v>61</v>
      </c>
      <c r="C93" s="97" t="s">
        <v>197</v>
      </c>
      <c r="D93" s="476">
        <v>0.29119632037948101</v>
      </c>
      <c r="E93" s="90" t="s">
        <v>198</v>
      </c>
    </row>
    <row r="94" spans="2:5" x14ac:dyDescent="0.25">
      <c r="B94" s="96">
        <v>62</v>
      </c>
      <c r="C94" s="97" t="s">
        <v>199</v>
      </c>
      <c r="D94" s="476">
        <v>0.2911963203794809</v>
      </c>
      <c r="E94" s="90" t="s">
        <v>200</v>
      </c>
    </row>
    <row r="95" spans="2:5" x14ac:dyDescent="0.25">
      <c r="B95" s="96">
        <v>63</v>
      </c>
      <c r="C95" s="97" t="s">
        <v>201</v>
      </c>
      <c r="D95" s="476">
        <v>0.2911963203794809</v>
      </c>
      <c r="E95" s="90" t="s">
        <v>202</v>
      </c>
    </row>
    <row r="96" spans="2:5" x14ac:dyDescent="0.25">
      <c r="B96" s="96">
        <v>64</v>
      </c>
      <c r="C96" s="97" t="s">
        <v>203</v>
      </c>
      <c r="D96" s="476">
        <v>0.12720000000000001</v>
      </c>
      <c r="E96" s="90" t="s">
        <v>204</v>
      </c>
    </row>
    <row r="97" spans="2:5" x14ac:dyDescent="0.25">
      <c r="B97" s="96">
        <v>65</v>
      </c>
      <c r="C97" s="97" t="s">
        <v>205</v>
      </c>
      <c r="D97" s="476">
        <v>2.5000000000000001E-2</v>
      </c>
      <c r="E97" s="90"/>
    </row>
    <row r="98" spans="2:5" x14ac:dyDescent="0.25">
      <c r="B98" s="96">
        <v>66</v>
      </c>
      <c r="C98" s="97" t="s">
        <v>206</v>
      </c>
      <c r="D98" s="476">
        <v>2.5000000000000001E-2</v>
      </c>
      <c r="E98" s="90"/>
    </row>
    <row r="99" spans="2:5" x14ac:dyDescent="0.25">
      <c r="B99" s="96">
        <v>67</v>
      </c>
      <c r="C99" s="97" t="s">
        <v>207</v>
      </c>
      <c r="D99" s="476">
        <v>0</v>
      </c>
      <c r="E99" s="90"/>
    </row>
    <row r="100" spans="2:5" ht="45" x14ac:dyDescent="0.25">
      <c r="B100" s="96" t="s">
        <v>208</v>
      </c>
      <c r="C100" s="111" t="s">
        <v>209</v>
      </c>
      <c r="D100" s="476">
        <v>1.4999999999999998E-2</v>
      </c>
      <c r="E100" s="90" t="s">
        <v>210</v>
      </c>
    </row>
    <row r="101" spans="2:5" ht="30" x14ac:dyDescent="0.25">
      <c r="B101" s="112" t="s">
        <v>211</v>
      </c>
      <c r="C101" s="113" t="s">
        <v>212</v>
      </c>
      <c r="D101" s="477">
        <v>1.7194210000000001E-2</v>
      </c>
      <c r="E101" s="90"/>
    </row>
    <row r="102" spans="2:5" ht="45" x14ac:dyDescent="0.25">
      <c r="B102" s="96">
        <v>68</v>
      </c>
      <c r="C102" s="114" t="s">
        <v>213</v>
      </c>
      <c r="D102" s="476">
        <v>0.23758595576839259</v>
      </c>
      <c r="E102" s="90" t="s">
        <v>214</v>
      </c>
    </row>
    <row r="103" spans="2:5" x14ac:dyDescent="0.25">
      <c r="B103" s="96">
        <v>69</v>
      </c>
      <c r="C103" s="108" t="s">
        <v>79</v>
      </c>
      <c r="D103" s="103"/>
      <c r="E103" s="479"/>
    </row>
    <row r="104" spans="2:5" x14ac:dyDescent="0.25">
      <c r="B104" s="96">
        <v>70</v>
      </c>
      <c r="C104" s="108" t="s">
        <v>79</v>
      </c>
      <c r="D104" s="103"/>
      <c r="E104" s="479"/>
    </row>
    <row r="105" spans="2:5" x14ac:dyDescent="0.25">
      <c r="B105" s="96">
        <v>71</v>
      </c>
      <c r="C105" s="108" t="s">
        <v>79</v>
      </c>
      <c r="D105" s="103"/>
      <c r="E105" s="479"/>
    </row>
    <row r="106" spans="2:5" x14ac:dyDescent="0.25">
      <c r="B106" s="826" t="s">
        <v>215</v>
      </c>
      <c r="C106" s="827"/>
      <c r="D106" s="827"/>
      <c r="E106" s="828"/>
    </row>
    <row r="107" spans="2:5" ht="60" x14ac:dyDescent="0.25">
      <c r="B107" s="96">
        <v>72</v>
      </c>
      <c r="C107" s="97" t="s">
        <v>216</v>
      </c>
      <c r="D107" s="443"/>
      <c r="E107" s="96" t="s">
        <v>217</v>
      </c>
    </row>
    <row r="108" spans="2:5" ht="60" x14ac:dyDescent="0.25">
      <c r="B108" s="96">
        <v>73</v>
      </c>
      <c r="C108" s="97" t="s">
        <v>218</v>
      </c>
      <c r="D108" s="443"/>
      <c r="E108" s="90" t="s">
        <v>219</v>
      </c>
    </row>
    <row r="109" spans="2:5" x14ac:dyDescent="0.25">
      <c r="B109" s="96">
        <v>74</v>
      </c>
      <c r="C109" s="97" t="s">
        <v>79</v>
      </c>
      <c r="D109" s="478"/>
      <c r="E109" s="90"/>
    </row>
    <row r="110" spans="2:5" ht="45" x14ac:dyDescent="0.25">
      <c r="B110" s="96">
        <v>75</v>
      </c>
      <c r="C110" s="97" t="s">
        <v>220</v>
      </c>
      <c r="D110" s="443"/>
      <c r="E110" s="90" t="s">
        <v>221</v>
      </c>
    </row>
    <row r="111" spans="2:5" x14ac:dyDescent="0.25">
      <c r="B111" s="826" t="s">
        <v>222</v>
      </c>
      <c r="C111" s="827"/>
      <c r="D111" s="827"/>
      <c r="E111" s="828"/>
    </row>
    <row r="112" spans="2:5" ht="45" x14ac:dyDescent="0.25">
      <c r="B112" s="96">
        <v>76</v>
      </c>
      <c r="C112" s="97" t="s">
        <v>223</v>
      </c>
      <c r="D112" s="443"/>
      <c r="E112" s="90">
        <v>62</v>
      </c>
    </row>
    <row r="113" spans="2:5" ht="30" x14ac:dyDescent="0.25">
      <c r="B113" s="96">
        <v>77</v>
      </c>
      <c r="C113" s="97" t="s">
        <v>224</v>
      </c>
      <c r="D113" s="443">
        <v>26.369889037500002</v>
      </c>
      <c r="E113" s="90">
        <v>62</v>
      </c>
    </row>
    <row r="114" spans="2:5" x14ac:dyDescent="0.25">
      <c r="B114" s="844">
        <v>78</v>
      </c>
      <c r="C114" s="1044" t="s">
        <v>225</v>
      </c>
      <c r="D114" s="443"/>
      <c r="E114" s="90">
        <v>62</v>
      </c>
    </row>
    <row r="115" spans="2:5" x14ac:dyDescent="0.25">
      <c r="B115" s="844"/>
      <c r="C115" s="1044"/>
      <c r="D115" s="443"/>
      <c r="E115" s="90"/>
    </row>
    <row r="116" spans="2:5" x14ac:dyDescent="0.25">
      <c r="B116" s="844"/>
      <c r="C116" s="1044"/>
      <c r="D116" s="443"/>
      <c r="E116" s="90"/>
    </row>
    <row r="117" spans="2:5" x14ac:dyDescent="0.25">
      <c r="B117" s="844"/>
      <c r="C117" s="1044"/>
      <c r="D117" s="443"/>
      <c r="E117" s="90"/>
    </row>
    <row r="118" spans="2:5" ht="30" x14ac:dyDescent="0.25">
      <c r="B118" s="96">
        <v>79</v>
      </c>
      <c r="C118" s="97" t="s">
        <v>226</v>
      </c>
      <c r="D118" s="443">
        <v>371.56127427600001</v>
      </c>
      <c r="E118" s="90">
        <v>62</v>
      </c>
    </row>
    <row r="119" spans="2:5" x14ac:dyDescent="0.25">
      <c r="B119" s="823" t="s">
        <v>227</v>
      </c>
      <c r="C119" s="824"/>
      <c r="D119" s="824"/>
      <c r="E119" s="825"/>
    </row>
    <row r="120" spans="2:5" ht="30" x14ac:dyDescent="0.25">
      <c r="B120" s="96">
        <v>80</v>
      </c>
      <c r="C120" s="97" t="s">
        <v>228</v>
      </c>
      <c r="D120" s="443"/>
      <c r="E120" s="226" t="s">
        <v>229</v>
      </c>
    </row>
    <row r="121" spans="2:5" ht="30" x14ac:dyDescent="0.25">
      <c r="B121" s="96">
        <v>81</v>
      </c>
      <c r="C121" s="97" t="s">
        <v>230</v>
      </c>
      <c r="D121" s="443"/>
      <c r="E121" s="226" t="s">
        <v>229</v>
      </c>
    </row>
    <row r="122" spans="2:5" ht="30" x14ac:dyDescent="0.25">
      <c r="B122" s="96">
        <v>82</v>
      </c>
      <c r="C122" s="97" t="s">
        <v>231</v>
      </c>
      <c r="D122" s="443"/>
      <c r="E122" s="226" t="s">
        <v>232</v>
      </c>
    </row>
    <row r="123" spans="2:5" ht="30" x14ac:dyDescent="0.25">
      <c r="B123" s="96">
        <v>83</v>
      </c>
      <c r="C123" s="97" t="s">
        <v>233</v>
      </c>
      <c r="D123" s="443"/>
      <c r="E123" s="226" t="s">
        <v>232</v>
      </c>
    </row>
    <row r="124" spans="2:5" ht="30" x14ac:dyDescent="0.25">
      <c r="B124" s="96">
        <v>84</v>
      </c>
      <c r="C124" s="97" t="s">
        <v>234</v>
      </c>
      <c r="D124" s="443"/>
      <c r="E124" s="226" t="s">
        <v>235</v>
      </c>
    </row>
    <row r="125" spans="2:5" ht="30" x14ac:dyDescent="0.25">
      <c r="B125" s="96">
        <v>85</v>
      </c>
      <c r="C125" s="97" t="s">
        <v>236</v>
      </c>
      <c r="D125" s="443"/>
      <c r="E125" s="226" t="s">
        <v>235</v>
      </c>
    </row>
  </sheetData>
  <mergeCells count="13">
    <mergeCell ref="B70:E70"/>
    <mergeCell ref="B5:C5"/>
    <mergeCell ref="B6:E6"/>
    <mergeCell ref="B18:E18"/>
    <mergeCell ref="B49:E49"/>
    <mergeCell ref="B59:E59"/>
    <mergeCell ref="B119:E119"/>
    <mergeCell ref="B79:E79"/>
    <mergeCell ref="B92:E92"/>
    <mergeCell ref="B106:E106"/>
    <mergeCell ref="B111:E111"/>
    <mergeCell ref="B114:B117"/>
    <mergeCell ref="C114:C117"/>
  </mergeCells>
  <pageMargins left="0.7" right="0.7" top="0.75" bottom="0.75" header="0.3" footer="0.3"/>
  <pageSetup paperSize="9" orientation="portrait" verticalDpi="1200" r:id="rId1"/>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AE35-4C50-4B0E-986D-F4C35214E7D0}">
  <sheetPr codeName="Ark38"/>
  <dimension ref="B1:M34"/>
  <sheetViews>
    <sheetView zoomScale="85" zoomScaleNormal="85" workbookViewId="0">
      <selection activeCell="K15" sqref="K15"/>
    </sheetView>
  </sheetViews>
  <sheetFormatPr defaultColWidth="9" defaultRowHeight="15" x14ac:dyDescent="0.25"/>
  <cols>
    <col min="1" max="1" width="3.125" style="43" customWidth="1"/>
    <col min="2" max="2" width="16.5" style="43" customWidth="1"/>
    <col min="3" max="3" width="12.875" style="43" customWidth="1"/>
    <col min="4" max="4" width="16.125" style="43" customWidth="1"/>
    <col min="5" max="5" width="19.125" style="43" customWidth="1"/>
    <col min="6" max="6" width="13.625" style="43" customWidth="1"/>
    <col min="7" max="7" width="10.625" style="43" customWidth="1"/>
    <col min="8" max="16384" width="9" style="43"/>
  </cols>
  <sheetData>
    <row r="1" spans="2:13" ht="15" customHeight="1" x14ac:dyDescent="0.25"/>
    <row r="2" spans="2:13" ht="20.25" x14ac:dyDescent="0.3">
      <c r="B2" s="127" t="s">
        <v>308</v>
      </c>
      <c r="C2" s="5"/>
      <c r="D2" s="6"/>
      <c r="E2" s="6"/>
      <c r="F2" s="6"/>
    </row>
    <row r="3" spans="2:13" x14ac:dyDescent="0.25">
      <c r="D3" s="411"/>
      <c r="E3" s="411"/>
      <c r="F3" s="411"/>
    </row>
    <row r="4" spans="2:13" ht="45" x14ac:dyDescent="0.25">
      <c r="B4" s="1045" t="s">
        <v>361</v>
      </c>
      <c r="C4" s="1046"/>
      <c r="D4" s="1049" t="s">
        <v>309</v>
      </c>
      <c r="E4" s="1049"/>
      <c r="F4" s="46" t="s">
        <v>310</v>
      </c>
      <c r="H4" s="7"/>
    </row>
    <row r="5" spans="2:13" x14ac:dyDescent="0.25">
      <c r="B5" s="1045"/>
      <c r="C5" s="1046"/>
      <c r="D5" s="46" t="s">
        <v>239</v>
      </c>
      <c r="E5" s="46" t="s">
        <v>240</v>
      </c>
      <c r="F5" s="46" t="s">
        <v>241</v>
      </c>
      <c r="M5" s="4"/>
    </row>
    <row r="6" spans="2:13" x14ac:dyDescent="0.25">
      <c r="B6" s="1047"/>
      <c r="C6" s="1048"/>
      <c r="D6" s="469" t="s">
        <v>244</v>
      </c>
      <c r="E6" s="469" t="s">
        <v>246</v>
      </c>
      <c r="F6" s="46" t="s">
        <v>244</v>
      </c>
      <c r="L6" s="116"/>
      <c r="M6" s="4"/>
    </row>
    <row r="7" spans="2:13" ht="45" x14ac:dyDescent="0.25">
      <c r="B7" s="46">
        <v>1</v>
      </c>
      <c r="C7" s="24" t="s">
        <v>312</v>
      </c>
      <c r="D7" s="466">
        <v>75511.455123000007</v>
      </c>
      <c r="E7" s="467">
        <v>74717.105372804261</v>
      </c>
      <c r="F7" s="467">
        <v>6040.9164098400006</v>
      </c>
      <c r="L7" s="116"/>
      <c r="M7" s="4"/>
    </row>
    <row r="8" spans="2:13" ht="45" x14ac:dyDescent="0.25">
      <c r="B8" s="46">
        <v>2</v>
      </c>
      <c r="C8" s="24" t="s">
        <v>313</v>
      </c>
      <c r="D8" s="466">
        <v>1911.7751230000003</v>
      </c>
      <c r="E8" s="467">
        <v>1487.7474048042636</v>
      </c>
      <c r="F8" s="467">
        <v>152.94200984000003</v>
      </c>
      <c r="L8" s="117"/>
    </row>
    <row r="9" spans="2:13" ht="60" x14ac:dyDescent="0.25">
      <c r="B9" s="46">
        <v>3</v>
      </c>
      <c r="C9" s="24" t="s">
        <v>314</v>
      </c>
      <c r="D9" s="466">
        <v>0</v>
      </c>
      <c r="E9" s="467">
        <v>0</v>
      </c>
      <c r="F9" s="467">
        <v>0</v>
      </c>
      <c r="L9" s="118"/>
    </row>
    <row r="10" spans="2:13" ht="45" x14ac:dyDescent="0.25">
      <c r="B10" s="46">
        <v>4</v>
      </c>
      <c r="C10" s="24" t="s">
        <v>315</v>
      </c>
      <c r="D10" s="466">
        <v>0</v>
      </c>
      <c r="E10" s="467">
        <v>0</v>
      </c>
      <c r="F10" s="467">
        <v>0</v>
      </c>
    </row>
    <row r="11" spans="2:13" ht="75" x14ac:dyDescent="0.25">
      <c r="B11" s="46" t="s">
        <v>316</v>
      </c>
      <c r="C11" s="24" t="s">
        <v>317</v>
      </c>
      <c r="D11" s="466">
        <v>0</v>
      </c>
      <c r="E11" s="467">
        <v>0</v>
      </c>
      <c r="F11" s="467">
        <v>0</v>
      </c>
    </row>
    <row r="12" spans="2:13" ht="60" x14ac:dyDescent="0.25">
      <c r="B12" s="46">
        <v>5</v>
      </c>
      <c r="C12" s="24" t="s">
        <v>318</v>
      </c>
      <c r="D12" s="466">
        <v>73599.680000000008</v>
      </c>
      <c r="E12" s="467">
        <v>73229.357967999997</v>
      </c>
      <c r="F12" s="467">
        <v>5887.974400000001</v>
      </c>
    </row>
    <row r="13" spans="2:13" ht="45" x14ac:dyDescent="0.25">
      <c r="B13" s="46">
        <v>6</v>
      </c>
      <c r="C13" s="24" t="s">
        <v>319</v>
      </c>
      <c r="D13" s="466">
        <v>330.10900000000004</v>
      </c>
      <c r="E13" s="467">
        <v>212.91062919573653</v>
      </c>
      <c r="F13" s="467">
        <v>26.408720000000002</v>
      </c>
    </row>
    <row r="14" spans="2:13" ht="45" x14ac:dyDescent="0.25">
      <c r="B14" s="46">
        <v>7</v>
      </c>
      <c r="C14" s="24" t="s">
        <v>313</v>
      </c>
      <c r="D14" s="466">
        <v>133.17500000000001</v>
      </c>
      <c r="E14" s="467">
        <v>100.84570390970001</v>
      </c>
      <c r="F14" s="467">
        <v>10.654000000000002</v>
      </c>
    </row>
    <row r="15" spans="2:13" ht="45" x14ac:dyDescent="0.25">
      <c r="B15" s="46">
        <v>8</v>
      </c>
      <c r="C15" s="24" t="s">
        <v>320</v>
      </c>
      <c r="D15" s="466"/>
      <c r="E15" s="467"/>
      <c r="F15" s="467">
        <v>0</v>
      </c>
    </row>
    <row r="16" spans="2:13" ht="45" x14ac:dyDescent="0.25">
      <c r="B16" s="46" t="s">
        <v>270</v>
      </c>
      <c r="C16" s="24" t="s">
        <v>321</v>
      </c>
      <c r="D16" s="466">
        <v>11.55</v>
      </c>
      <c r="E16" s="467">
        <v>3.80197428603653</v>
      </c>
      <c r="F16" s="467">
        <v>0.92400000000000004</v>
      </c>
    </row>
    <row r="17" spans="2:6" ht="75" x14ac:dyDescent="0.25">
      <c r="B17" s="46" t="s">
        <v>322</v>
      </c>
      <c r="C17" s="24" t="s">
        <v>323</v>
      </c>
      <c r="D17" s="466">
        <v>132.29300000000001</v>
      </c>
      <c r="E17" s="467">
        <v>108.262951</v>
      </c>
      <c r="F17" s="467">
        <v>10.583440000000001</v>
      </c>
    </row>
    <row r="18" spans="2:6" ht="30" x14ac:dyDescent="0.25">
      <c r="B18" s="46">
        <v>9</v>
      </c>
      <c r="C18" s="24" t="s">
        <v>324</v>
      </c>
      <c r="D18" s="466">
        <v>53.091000000000001</v>
      </c>
      <c r="E18" s="467"/>
      <c r="F18" s="467">
        <v>4.2472799999999999</v>
      </c>
    </row>
    <row r="19" spans="2:6" ht="30" x14ac:dyDescent="0.25">
      <c r="B19" s="46">
        <v>15</v>
      </c>
      <c r="C19" s="24" t="s">
        <v>325</v>
      </c>
      <c r="D19" s="466">
        <v>0</v>
      </c>
      <c r="E19" s="467">
        <v>0</v>
      </c>
      <c r="F19" s="467">
        <v>0</v>
      </c>
    </row>
    <row r="20" spans="2:6" ht="75" x14ac:dyDescent="0.25">
      <c r="B20" s="46">
        <v>16</v>
      </c>
      <c r="C20" s="24" t="s">
        <v>326</v>
      </c>
      <c r="D20" s="466">
        <v>0</v>
      </c>
      <c r="E20" s="467">
        <v>0</v>
      </c>
      <c r="F20" s="467">
        <v>0</v>
      </c>
    </row>
    <row r="21" spans="2:6" ht="30" x14ac:dyDescent="0.25">
      <c r="B21" s="46">
        <v>17</v>
      </c>
      <c r="C21" s="24" t="s">
        <v>327</v>
      </c>
      <c r="D21" s="44"/>
      <c r="E21" s="51"/>
      <c r="F21" s="51"/>
    </row>
    <row r="22" spans="2:6" ht="45" x14ac:dyDescent="0.25">
      <c r="B22" s="46">
        <v>18</v>
      </c>
      <c r="C22" s="24" t="s">
        <v>328</v>
      </c>
      <c r="D22" s="44"/>
      <c r="E22" s="51"/>
      <c r="F22" s="51"/>
    </row>
    <row r="23" spans="2:6" ht="30" x14ac:dyDescent="0.25">
      <c r="B23" s="46">
        <v>19</v>
      </c>
      <c r="C23" s="24" t="s">
        <v>329</v>
      </c>
      <c r="D23" s="44"/>
      <c r="E23" s="51"/>
      <c r="F23" s="51"/>
    </row>
    <row r="24" spans="2:6" ht="45" x14ac:dyDescent="0.25">
      <c r="B24" s="46" t="s">
        <v>330</v>
      </c>
      <c r="C24" s="24" t="s">
        <v>1081</v>
      </c>
      <c r="D24" s="44"/>
      <c r="E24" s="51"/>
      <c r="F24" s="51"/>
    </row>
    <row r="25" spans="2:6" ht="90" x14ac:dyDescent="0.25">
      <c r="B25" s="46">
        <v>20</v>
      </c>
      <c r="C25" s="24" t="s">
        <v>332</v>
      </c>
      <c r="D25" s="465">
        <v>0</v>
      </c>
      <c r="E25" s="465">
        <v>0</v>
      </c>
      <c r="F25" s="465">
        <f t="shared" ref="F25" si="0">+D25*0.08</f>
        <v>0</v>
      </c>
    </row>
    <row r="26" spans="2:6" ht="45" x14ac:dyDescent="0.25">
      <c r="B26" s="46">
        <v>21</v>
      </c>
      <c r="C26" s="24" t="s">
        <v>313</v>
      </c>
      <c r="D26" s="44"/>
      <c r="E26" s="51"/>
      <c r="F26" s="51"/>
    </row>
    <row r="27" spans="2:6" x14ac:dyDescent="0.25">
      <c r="B27" s="46">
        <v>22</v>
      </c>
      <c r="C27" s="24" t="s">
        <v>333</v>
      </c>
      <c r="D27" s="44"/>
      <c r="E27" s="51"/>
      <c r="F27" s="51"/>
    </row>
    <row r="28" spans="2:6" ht="30" x14ac:dyDescent="0.25">
      <c r="B28" s="46" t="s">
        <v>334</v>
      </c>
      <c r="C28" s="24" t="s">
        <v>335</v>
      </c>
      <c r="D28" s="466">
        <v>0</v>
      </c>
      <c r="E28" s="468">
        <v>0</v>
      </c>
      <c r="F28" s="468">
        <v>0</v>
      </c>
    </row>
    <row r="29" spans="2:6" ht="30" x14ac:dyDescent="0.25">
      <c r="B29" s="46">
        <v>23</v>
      </c>
      <c r="C29" s="24" t="s">
        <v>336</v>
      </c>
      <c r="D29" s="466">
        <v>3341.5457000000001</v>
      </c>
      <c r="E29" s="468">
        <v>3263.442</v>
      </c>
      <c r="F29" s="468">
        <v>267.32365600000003</v>
      </c>
    </row>
    <row r="30" spans="2:6" ht="45" x14ac:dyDescent="0.25">
      <c r="B30" s="24" t="s">
        <v>337</v>
      </c>
      <c r="C30" s="24" t="s">
        <v>338</v>
      </c>
      <c r="D30" s="44"/>
      <c r="E30" s="52"/>
      <c r="F30" s="52"/>
    </row>
    <row r="31" spans="2:6" ht="45" x14ac:dyDescent="0.25">
      <c r="B31" s="46" t="s">
        <v>339</v>
      </c>
      <c r="C31" s="24" t="s">
        <v>340</v>
      </c>
      <c r="D31" s="466">
        <v>3341.5457000000001</v>
      </c>
      <c r="E31" s="468">
        <v>3263.442</v>
      </c>
      <c r="F31" s="468">
        <v>267.32365600000003</v>
      </c>
    </row>
    <row r="32" spans="2:6" ht="60" x14ac:dyDescent="0.25">
      <c r="B32" s="46" t="s">
        <v>341</v>
      </c>
      <c r="C32" s="24" t="s">
        <v>342</v>
      </c>
      <c r="D32" s="44"/>
      <c r="E32" s="52"/>
      <c r="F32" s="52"/>
    </row>
    <row r="33" spans="2:6" ht="120" x14ac:dyDescent="0.25">
      <c r="B33" s="24">
        <v>24</v>
      </c>
      <c r="C33" s="24" t="s">
        <v>343</v>
      </c>
      <c r="D33" s="466">
        <v>0</v>
      </c>
      <c r="E33" s="468">
        <v>0</v>
      </c>
      <c r="F33" s="468">
        <v>0</v>
      </c>
    </row>
    <row r="34" spans="2:6" x14ac:dyDescent="0.25">
      <c r="B34" s="42">
        <v>29</v>
      </c>
      <c r="C34" s="42" t="s">
        <v>345</v>
      </c>
      <c r="D34" s="466">
        <v>79183.109823000006</v>
      </c>
      <c r="E34" s="467">
        <v>78193.458001999999</v>
      </c>
      <c r="F34" s="467">
        <v>6334.6487858400005</v>
      </c>
    </row>
  </sheetData>
  <mergeCells count="2">
    <mergeCell ref="B4:C6"/>
    <mergeCell ref="D4:E4"/>
  </mergeCells>
  <pageMargins left="0.7" right="0.7" top="0.75" bottom="0.75" header="0.3" footer="0.3"/>
  <pageSetup paperSize="9" orientation="portrait" r:id="rId1"/>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63F1-B40B-44E0-83B4-2735686B112B}">
  <sheetPr codeName="Ark39"/>
  <dimension ref="B1:T68"/>
  <sheetViews>
    <sheetView showGridLines="0" zoomScale="85" zoomScaleNormal="85" workbookViewId="0">
      <selection activeCell="N19" sqref="N19:P19"/>
    </sheetView>
  </sheetViews>
  <sheetFormatPr defaultColWidth="8" defaultRowHeight="15" x14ac:dyDescent="0.25"/>
  <cols>
    <col min="1" max="1" width="3.125" style="136" customWidth="1"/>
    <col min="2" max="3" width="8" style="136"/>
    <col min="4" max="4" width="11.875" style="136" customWidth="1"/>
    <col min="5" max="5" width="17.5" style="136" customWidth="1"/>
    <col min="6" max="6" width="19.875" style="136" customWidth="1"/>
    <col min="7" max="8" width="13.125" style="136" customWidth="1"/>
    <col min="9" max="9" width="16.625" style="136" customWidth="1"/>
    <col min="10" max="10" width="17.875" style="136" customWidth="1"/>
    <col min="11" max="11" width="19.25" style="136" customWidth="1"/>
    <col min="12" max="16" width="13.125" style="136" customWidth="1"/>
    <col min="17" max="17" width="10.625" style="136" customWidth="1"/>
    <col min="18" max="16384" width="8" style="136"/>
  </cols>
  <sheetData>
    <row r="1" spans="2:20" ht="15" customHeight="1" x14ac:dyDescent="0.25"/>
    <row r="2" spans="2:20" ht="20.25" x14ac:dyDescent="0.25">
      <c r="B2" s="1073" t="s">
        <v>346</v>
      </c>
      <c r="C2" s="1074"/>
      <c r="D2" s="1074"/>
      <c r="E2" s="1074"/>
      <c r="F2" s="1074"/>
      <c r="G2" s="1074"/>
      <c r="H2" s="1074"/>
      <c r="I2" s="1074"/>
      <c r="J2" s="134"/>
      <c r="K2" s="134"/>
      <c r="L2" s="1075"/>
      <c r="M2" s="1075"/>
      <c r="N2" s="1075"/>
      <c r="O2" s="1075"/>
      <c r="P2" s="1075"/>
    </row>
    <row r="3" spans="2:20" ht="15.75" x14ac:dyDescent="0.25">
      <c r="B3" s="135"/>
      <c r="C3" s="1050"/>
      <c r="D3" s="1050"/>
      <c r="E3" s="135"/>
      <c r="F3" s="135"/>
      <c r="G3" s="1050"/>
      <c r="H3" s="1050"/>
      <c r="I3" s="135"/>
      <c r="J3" s="135"/>
      <c r="K3" s="135"/>
      <c r="L3" s="1050"/>
      <c r="M3" s="1050"/>
      <c r="N3" s="1050"/>
      <c r="O3" s="1050"/>
      <c r="P3" s="1050"/>
    </row>
    <row r="4" spans="2:20" ht="16.5" thickBot="1" x14ac:dyDescent="0.3">
      <c r="B4" s="135"/>
      <c r="C4" s="1050"/>
      <c r="D4" s="1050"/>
      <c r="E4" s="135"/>
      <c r="F4" s="135"/>
      <c r="G4" s="1076"/>
      <c r="H4" s="1076"/>
      <c r="I4" s="135"/>
      <c r="J4" s="135"/>
      <c r="K4" s="135"/>
      <c r="L4" s="1076"/>
      <c r="M4" s="1076"/>
      <c r="N4" s="1076"/>
      <c r="O4" s="1076"/>
      <c r="P4" s="1076"/>
    </row>
    <row r="5" spans="2:20" ht="16.5" thickBot="1" x14ac:dyDescent="0.3">
      <c r="B5" s="135"/>
      <c r="C5" s="1050"/>
      <c r="D5" s="1077"/>
      <c r="E5" s="137" t="s">
        <v>239</v>
      </c>
      <c r="F5" s="138" t="s">
        <v>240</v>
      </c>
      <c r="G5" s="1078" t="s">
        <v>241</v>
      </c>
      <c r="H5" s="1079"/>
      <c r="I5" s="138" t="s">
        <v>242</v>
      </c>
      <c r="J5" s="138" t="s">
        <v>243</v>
      </c>
      <c r="K5" s="138" t="s">
        <v>386</v>
      </c>
      <c r="L5" s="1078" t="s">
        <v>387</v>
      </c>
      <c r="M5" s="1079"/>
      <c r="N5" s="1078" t="s">
        <v>388</v>
      </c>
      <c r="O5" s="1080"/>
      <c r="P5" s="1079"/>
      <c r="R5" s="1"/>
    </row>
    <row r="6" spans="2:20" ht="72" customHeight="1" thickBot="1" x14ac:dyDescent="0.3">
      <c r="B6" s="139"/>
      <c r="C6" s="1081"/>
      <c r="D6" s="1082"/>
      <c r="E6" s="1083" t="s">
        <v>1082</v>
      </c>
      <c r="F6" s="1084"/>
      <c r="G6" s="1084"/>
      <c r="H6" s="1084"/>
      <c r="I6" s="1085"/>
      <c r="J6" s="1086" t="s">
        <v>354</v>
      </c>
      <c r="K6" s="1087"/>
      <c r="L6" s="1058" t="s">
        <v>1083</v>
      </c>
      <c r="M6" s="1059"/>
      <c r="N6" s="1059"/>
      <c r="O6" s="1059"/>
      <c r="P6" s="1060"/>
      <c r="R6" s="4"/>
    </row>
    <row r="7" spans="2:20" ht="23.25" customHeight="1" thickBot="1" x14ac:dyDescent="0.3">
      <c r="B7" s="139"/>
      <c r="C7" s="1081"/>
      <c r="D7" s="1082"/>
      <c r="E7" s="1068" t="s">
        <v>356</v>
      </c>
      <c r="F7" s="1070" t="s">
        <v>357</v>
      </c>
      <c r="G7" s="1071"/>
      <c r="H7" s="1071"/>
      <c r="I7" s="1072"/>
      <c r="J7" s="1068" t="s">
        <v>358</v>
      </c>
      <c r="K7" s="1068" t="s">
        <v>359</v>
      </c>
      <c r="L7" s="1066"/>
      <c r="M7" s="1067"/>
      <c r="N7" s="1058" t="s">
        <v>1084</v>
      </c>
      <c r="O7" s="1059"/>
      <c r="P7" s="1060"/>
      <c r="R7" s="1"/>
    </row>
    <row r="8" spans="2:20" ht="16.5" thickBot="1" x14ac:dyDescent="0.3">
      <c r="B8" s="139"/>
      <c r="C8" s="1064"/>
      <c r="D8" s="1065"/>
      <c r="E8" s="1069"/>
      <c r="F8" s="581"/>
      <c r="G8" s="1058" t="s">
        <v>405</v>
      </c>
      <c r="H8" s="1060"/>
      <c r="I8" s="524" t="s">
        <v>1085</v>
      </c>
      <c r="J8" s="1069"/>
      <c r="K8" s="1069"/>
      <c r="L8" s="1066"/>
      <c r="M8" s="1067"/>
      <c r="N8" s="1061"/>
      <c r="O8" s="1062"/>
      <c r="P8" s="1063"/>
      <c r="R8" s="1"/>
    </row>
    <row r="9" spans="2:20" ht="56.25" customHeight="1" thickTop="1" thickBot="1" x14ac:dyDescent="0.3">
      <c r="B9" s="140" t="s">
        <v>364</v>
      </c>
      <c r="C9" s="1056" t="s">
        <v>1086</v>
      </c>
      <c r="D9" s="1057"/>
      <c r="E9" s="582"/>
      <c r="F9" s="582"/>
      <c r="G9" s="1053"/>
      <c r="H9" s="1053"/>
      <c r="I9" s="583"/>
      <c r="J9" s="584"/>
      <c r="K9" s="584"/>
      <c r="L9" s="1053"/>
      <c r="M9" s="1053"/>
      <c r="N9" s="1053"/>
      <c r="O9" s="1053"/>
      <c r="P9" s="1053"/>
      <c r="R9" s="1"/>
    </row>
    <row r="10" spans="2:20" ht="24.6" customHeight="1" thickTop="1" thickBot="1" x14ac:dyDescent="0.3">
      <c r="B10" s="140" t="s">
        <v>366</v>
      </c>
      <c r="C10" s="1056" t="s">
        <v>367</v>
      </c>
      <c r="D10" s="1057"/>
      <c r="E10" s="582">
        <v>1970326863.8599992</v>
      </c>
      <c r="F10" s="582">
        <v>3125053381.4700003</v>
      </c>
      <c r="G10" s="1053">
        <v>2789482917.0200014</v>
      </c>
      <c r="H10" s="1053"/>
      <c r="I10" s="585">
        <v>1194126146.1200001</v>
      </c>
      <c r="J10" s="585">
        <v>26311055.780000001</v>
      </c>
      <c r="K10" s="585">
        <v>253733572.41000006</v>
      </c>
      <c r="L10" s="1053">
        <v>4802253119.9299965</v>
      </c>
      <c r="M10" s="1053" t="e">
        <f t="shared" ref="M10" si="0">+M11+M12+M13+M14+M15+M16</f>
        <v>#REF!</v>
      </c>
      <c r="N10" s="1053">
        <v>2868300256.4100003</v>
      </c>
      <c r="O10" s="1053"/>
      <c r="P10" s="1053"/>
    </row>
    <row r="11" spans="2:20" ht="24.6" customHeight="1" thickTop="1" thickBot="1" x14ac:dyDescent="0.3">
      <c r="B11" s="141" t="s">
        <v>368</v>
      </c>
      <c r="C11" s="1054" t="s">
        <v>1087</v>
      </c>
      <c r="D11" s="1055"/>
      <c r="E11" s="582">
        <v>0</v>
      </c>
      <c r="F11" s="582">
        <v>0</v>
      </c>
      <c r="G11" s="1053">
        <v>0</v>
      </c>
      <c r="H11" s="1053"/>
      <c r="I11" s="585">
        <v>0</v>
      </c>
      <c r="J11" s="585">
        <v>0</v>
      </c>
      <c r="K11" s="585">
        <v>0</v>
      </c>
      <c r="L11" s="1053">
        <v>0</v>
      </c>
      <c r="M11" s="1053" t="e">
        <v>#REF!</v>
      </c>
      <c r="N11" s="1053">
        <v>0</v>
      </c>
      <c r="O11" s="1053"/>
      <c r="P11" s="1053"/>
    </row>
    <row r="12" spans="2:20" ht="24.6" customHeight="1" thickTop="1" thickBot="1" x14ac:dyDescent="0.3">
      <c r="B12" s="141" t="s">
        <v>370</v>
      </c>
      <c r="C12" s="1054" t="s">
        <v>1088</v>
      </c>
      <c r="D12" s="1055"/>
      <c r="E12" s="582">
        <v>0</v>
      </c>
      <c r="F12" s="582">
        <v>0</v>
      </c>
      <c r="G12" s="1053">
        <v>0</v>
      </c>
      <c r="H12" s="1053"/>
      <c r="I12" s="585">
        <v>0</v>
      </c>
      <c r="J12" s="585">
        <v>0</v>
      </c>
      <c r="K12" s="585">
        <v>0</v>
      </c>
      <c r="L12" s="1053">
        <v>0</v>
      </c>
      <c r="M12" s="1053" t="e">
        <v>#REF!</v>
      </c>
      <c r="N12" s="1053">
        <v>0</v>
      </c>
      <c r="O12" s="1053"/>
      <c r="P12" s="1053"/>
    </row>
    <row r="13" spans="2:20" ht="24.6" customHeight="1" thickTop="1" thickBot="1" x14ac:dyDescent="0.3">
      <c r="B13" s="141" t="s">
        <v>372</v>
      </c>
      <c r="C13" s="1054" t="s">
        <v>1089</v>
      </c>
      <c r="D13" s="1055"/>
      <c r="E13" s="582">
        <v>0</v>
      </c>
      <c r="F13" s="582">
        <v>0</v>
      </c>
      <c r="G13" s="1053">
        <v>0</v>
      </c>
      <c r="H13" s="1053"/>
      <c r="I13" s="585">
        <v>0</v>
      </c>
      <c r="J13" s="585">
        <v>0</v>
      </c>
      <c r="K13" s="585">
        <v>0</v>
      </c>
      <c r="L13" s="1053">
        <v>0</v>
      </c>
      <c r="M13" s="1053" t="e">
        <v>#REF!</v>
      </c>
      <c r="N13" s="1053">
        <v>0</v>
      </c>
      <c r="O13" s="1053"/>
      <c r="P13" s="1053"/>
    </row>
    <row r="14" spans="2:20" ht="24.6" customHeight="1" thickTop="1" thickBot="1" x14ac:dyDescent="0.3">
      <c r="B14" s="141" t="s">
        <v>374</v>
      </c>
      <c r="C14" s="1054" t="s">
        <v>1090</v>
      </c>
      <c r="D14" s="1055"/>
      <c r="E14" s="582">
        <v>129006438.84999999</v>
      </c>
      <c r="F14" s="582">
        <v>695728.61</v>
      </c>
      <c r="G14" s="1053">
        <v>421233.31</v>
      </c>
      <c r="H14" s="1053"/>
      <c r="I14" s="585">
        <v>695728.61</v>
      </c>
      <c r="J14" s="585">
        <v>0</v>
      </c>
      <c r="K14" s="585">
        <v>242306.39999999997</v>
      </c>
      <c r="L14" s="1053">
        <v>129459861.05999997</v>
      </c>
      <c r="M14" s="1053" t="e">
        <v>#REF!</v>
      </c>
      <c r="N14" s="1053">
        <v>453422.21</v>
      </c>
      <c r="O14" s="1053"/>
      <c r="P14" s="1053"/>
      <c r="T14" s="579"/>
    </row>
    <row r="15" spans="2:20" ht="24.6" customHeight="1" thickTop="1" thickBot="1" x14ac:dyDescent="0.3">
      <c r="B15" s="141" t="s">
        <v>376</v>
      </c>
      <c r="C15" s="1054" t="s">
        <v>1091</v>
      </c>
      <c r="D15" s="1055"/>
      <c r="E15" s="582">
        <v>517641749.14999998</v>
      </c>
      <c r="F15" s="582">
        <v>1873076356.7299993</v>
      </c>
      <c r="G15" s="1053">
        <v>1811021920.6700001</v>
      </c>
      <c r="H15" s="1053"/>
      <c r="I15" s="585">
        <v>436315535.05000001</v>
      </c>
      <c r="J15" s="585">
        <v>1789505.52</v>
      </c>
      <c r="K15" s="585">
        <v>171165532.33999997</v>
      </c>
      <c r="L15" s="1053">
        <v>2213022294.6199994</v>
      </c>
      <c r="M15" s="1053" t="e">
        <v>#REF!</v>
      </c>
      <c r="N15" s="1053">
        <v>1701112598.4699996</v>
      </c>
      <c r="O15" s="1053"/>
      <c r="P15" s="1053"/>
      <c r="T15" s="579"/>
    </row>
    <row r="16" spans="2:20" ht="24.6" customHeight="1" thickTop="1" thickBot="1" x14ac:dyDescent="0.3">
      <c r="B16" s="141" t="s">
        <v>378</v>
      </c>
      <c r="C16" s="1054" t="s">
        <v>1092</v>
      </c>
      <c r="D16" s="1055"/>
      <c r="E16" s="582">
        <v>1323678675.8599992</v>
      </c>
      <c r="F16" s="582">
        <v>1251281296.1300011</v>
      </c>
      <c r="G16" s="1053">
        <v>978039763.04000127</v>
      </c>
      <c r="H16" s="1053"/>
      <c r="I16" s="585">
        <v>757114882.46000004</v>
      </c>
      <c r="J16" s="585">
        <v>24521550.260000002</v>
      </c>
      <c r="K16" s="585">
        <v>82325733.670000076</v>
      </c>
      <c r="L16" s="1053">
        <v>2459770964.2499967</v>
      </c>
      <c r="M16" s="1053" t="e">
        <v>#REF!</v>
      </c>
      <c r="N16" s="1053">
        <v>1166734235.7300007</v>
      </c>
      <c r="O16" s="1053"/>
      <c r="P16" s="1053"/>
      <c r="T16" s="579"/>
    </row>
    <row r="17" spans="2:20" ht="24.6" customHeight="1" thickTop="1" thickBot="1" x14ac:dyDescent="0.3">
      <c r="B17" s="142" t="s">
        <v>380</v>
      </c>
      <c r="C17" s="1056" t="s">
        <v>381</v>
      </c>
      <c r="D17" s="1057"/>
      <c r="E17" s="582">
        <v>0</v>
      </c>
      <c r="F17" s="582">
        <v>0</v>
      </c>
      <c r="G17" s="1053">
        <v>0</v>
      </c>
      <c r="H17" s="1053"/>
      <c r="I17" s="585">
        <v>0</v>
      </c>
      <c r="J17" s="585">
        <v>0</v>
      </c>
      <c r="K17" s="585">
        <v>0</v>
      </c>
      <c r="L17" s="1053">
        <v>0</v>
      </c>
      <c r="M17" s="1053" t="e">
        <v>#REF!</v>
      </c>
      <c r="N17" s="1053">
        <v>0</v>
      </c>
      <c r="O17" s="1053"/>
      <c r="P17" s="1053"/>
      <c r="T17" s="579"/>
    </row>
    <row r="18" spans="2:20" ht="15" customHeight="1" thickTop="1" thickBot="1" x14ac:dyDescent="0.3">
      <c r="B18" s="143" t="s">
        <v>382</v>
      </c>
      <c r="C18" s="1051" t="s">
        <v>383</v>
      </c>
      <c r="D18" s="1052"/>
      <c r="E18" s="586">
        <v>42137165.799999997</v>
      </c>
      <c r="F18" s="586">
        <v>246354.31</v>
      </c>
      <c r="G18" s="1053">
        <v>175611.62</v>
      </c>
      <c r="H18" s="1053"/>
      <c r="I18" s="585">
        <v>0</v>
      </c>
      <c r="J18" s="585">
        <v>0</v>
      </c>
      <c r="K18" s="585">
        <v>0</v>
      </c>
      <c r="L18" s="1053">
        <v>41736668.089999996</v>
      </c>
      <c r="M18" s="1053" t="e">
        <v>#REF!</v>
      </c>
      <c r="N18" s="1053">
        <v>246354.31</v>
      </c>
      <c r="O18" s="1053"/>
      <c r="P18" s="1053"/>
      <c r="T18" s="579"/>
    </row>
    <row r="19" spans="2:20" ht="16.5" thickTop="1" thickBot="1" x14ac:dyDescent="0.3">
      <c r="B19" s="575">
        <v>100</v>
      </c>
      <c r="C19" s="576" t="s">
        <v>345</v>
      </c>
      <c r="D19" s="580"/>
      <c r="E19" s="586">
        <v>2012464029.6599991</v>
      </c>
      <c r="F19" s="586">
        <v>3125299735.7800002</v>
      </c>
      <c r="G19" s="1053">
        <v>2789658528.6400013</v>
      </c>
      <c r="H19" s="1053"/>
      <c r="I19" s="585">
        <v>1194126146.1200001</v>
      </c>
      <c r="J19" s="585">
        <v>26311055.780000001</v>
      </c>
      <c r="K19" s="585">
        <v>253733572.41000006</v>
      </c>
      <c r="L19" s="1053">
        <v>4843989788.0199966</v>
      </c>
      <c r="M19" s="1053" t="e">
        <f t="shared" ref="M19" si="1">+M10+M17+M18</f>
        <v>#REF!</v>
      </c>
      <c r="N19" s="1053">
        <v>2868546610.7200003</v>
      </c>
      <c r="O19" s="1053"/>
      <c r="P19" s="1053"/>
      <c r="T19" s="579"/>
    </row>
    <row r="20" spans="2:20" ht="15.75" x14ac:dyDescent="0.25">
      <c r="B20" s="135"/>
      <c r="C20" s="1050"/>
      <c r="D20" s="1050"/>
      <c r="E20" s="135"/>
      <c r="F20" s="135"/>
      <c r="G20" s="1050"/>
      <c r="H20" s="1050"/>
      <c r="I20" s="135"/>
      <c r="J20" s="135"/>
      <c r="K20" s="135"/>
      <c r="L20" s="1050"/>
      <c r="M20" s="1050"/>
      <c r="N20" s="1050"/>
      <c r="O20" s="1050"/>
      <c r="P20" s="1050"/>
      <c r="T20" s="579"/>
    </row>
    <row r="21" spans="2:20" ht="14.45" customHeight="1" x14ac:dyDescent="0.25">
      <c r="B21"/>
      <c r="C21"/>
      <c r="D21"/>
      <c r="E21"/>
      <c r="F21"/>
      <c r="G21"/>
      <c r="H21"/>
      <c r="I21"/>
      <c r="J21"/>
      <c r="K21"/>
      <c r="L21"/>
      <c r="M21"/>
      <c r="N21"/>
      <c r="O21"/>
      <c r="P21"/>
      <c r="T21" s="579"/>
    </row>
    <row r="22" spans="2:20" ht="15" customHeight="1" x14ac:dyDescent="0.25">
      <c r="B22"/>
      <c r="C22"/>
      <c r="D22"/>
      <c r="E22"/>
      <c r="F22"/>
      <c r="G22"/>
      <c r="H22"/>
      <c r="I22"/>
      <c r="J22"/>
      <c r="K22"/>
      <c r="L22"/>
      <c r="M22"/>
      <c r="N22"/>
      <c r="O22"/>
      <c r="P22"/>
      <c r="T22" s="579"/>
    </row>
    <row r="23" spans="2:20" x14ac:dyDescent="0.25">
      <c r="B23"/>
      <c r="C23"/>
      <c r="D23"/>
      <c r="E23"/>
      <c r="F23"/>
      <c r="G23"/>
      <c r="H23"/>
      <c r="I23"/>
      <c r="J23"/>
      <c r="K23"/>
      <c r="L23"/>
      <c r="M23"/>
      <c r="N23"/>
      <c r="O23"/>
      <c r="P23"/>
      <c r="T23" s="579"/>
    </row>
    <row r="24" spans="2:20" x14ac:dyDescent="0.25">
      <c r="B24"/>
      <c r="C24"/>
      <c r="D24"/>
      <c r="E24"/>
      <c r="F24"/>
      <c r="G24"/>
      <c r="H24"/>
      <c r="I24"/>
      <c r="J24"/>
      <c r="K24"/>
      <c r="L24"/>
      <c r="M24"/>
      <c r="N24"/>
      <c r="O24"/>
      <c r="P24"/>
    </row>
    <row r="25" spans="2:20" x14ac:dyDescent="0.25">
      <c r="B25"/>
      <c r="C25"/>
      <c r="D25"/>
      <c r="E25"/>
      <c r="F25"/>
      <c r="G25"/>
      <c r="H25"/>
      <c r="I25"/>
      <c r="J25"/>
      <c r="K25"/>
      <c r="L25"/>
      <c r="M25"/>
      <c r="N25"/>
      <c r="O25"/>
      <c r="P25"/>
    </row>
    <row r="26" spans="2:20" x14ac:dyDescent="0.25">
      <c r="B26"/>
      <c r="C26"/>
      <c r="D26"/>
      <c r="E26"/>
      <c r="F26"/>
      <c r="G26"/>
      <c r="H26"/>
      <c r="I26"/>
      <c r="J26"/>
      <c r="K26"/>
      <c r="L26"/>
      <c r="M26"/>
      <c r="N26"/>
      <c r="O26"/>
      <c r="P26"/>
    </row>
    <row r="27" spans="2:20" ht="36" customHeight="1" x14ac:dyDescent="0.25">
      <c r="B27"/>
      <c r="C27"/>
      <c r="D27"/>
      <c r="E27"/>
      <c r="F27"/>
      <c r="G27"/>
      <c r="H27"/>
      <c r="I27"/>
      <c r="J27"/>
      <c r="K27"/>
      <c r="L27"/>
      <c r="M27"/>
      <c r="N27"/>
      <c r="O27"/>
      <c r="P27"/>
    </row>
    <row r="28" spans="2:20" x14ac:dyDescent="0.25">
      <c r="B28"/>
      <c r="C28"/>
      <c r="D28"/>
      <c r="E28"/>
      <c r="F28"/>
      <c r="G28"/>
      <c r="H28"/>
      <c r="I28"/>
      <c r="J28"/>
      <c r="K28"/>
      <c r="L28"/>
      <c r="M28"/>
      <c r="N28"/>
      <c r="O28"/>
      <c r="P28"/>
    </row>
    <row r="29" spans="2:20" ht="36" customHeight="1" x14ac:dyDescent="0.25">
      <c r="B29"/>
      <c r="C29"/>
      <c r="D29"/>
      <c r="E29"/>
      <c r="F29"/>
      <c r="G29"/>
      <c r="H29"/>
      <c r="I29"/>
      <c r="J29"/>
      <c r="K29"/>
      <c r="L29"/>
      <c r="M29"/>
      <c r="N29"/>
      <c r="O29"/>
      <c r="P29"/>
    </row>
    <row r="30" spans="2:20" ht="24" customHeight="1" x14ac:dyDescent="0.25">
      <c r="B30"/>
      <c r="C30"/>
      <c r="D30"/>
      <c r="E30"/>
      <c r="F30"/>
      <c r="G30"/>
      <c r="H30"/>
      <c r="I30"/>
      <c r="J30"/>
      <c r="K30"/>
      <c r="L30"/>
      <c r="M30"/>
      <c r="N30"/>
      <c r="O30"/>
      <c r="P30"/>
    </row>
    <row r="31" spans="2:20" x14ac:dyDescent="0.25">
      <c r="B31"/>
      <c r="C31"/>
      <c r="D31"/>
      <c r="E31"/>
      <c r="F31"/>
      <c r="G31"/>
      <c r="H31"/>
      <c r="I31"/>
      <c r="J31"/>
      <c r="K31"/>
      <c r="L31"/>
      <c r="M31"/>
      <c r="N31"/>
      <c r="O31"/>
      <c r="P31"/>
    </row>
    <row r="32" spans="2:20" ht="24" customHeight="1" x14ac:dyDescent="0.25">
      <c r="B32"/>
      <c r="C32"/>
      <c r="D32"/>
      <c r="E32"/>
      <c r="F32"/>
      <c r="G32"/>
      <c r="H32"/>
      <c r="I32"/>
      <c r="J32"/>
      <c r="K32"/>
      <c r="L32"/>
      <c r="M32"/>
      <c r="N32"/>
      <c r="O32"/>
      <c r="P32"/>
    </row>
    <row r="33" spans="2:16" ht="48" customHeight="1" x14ac:dyDescent="0.25">
      <c r="B33"/>
      <c r="C33"/>
      <c r="D33"/>
      <c r="E33"/>
      <c r="F33"/>
      <c r="G33"/>
      <c r="H33"/>
      <c r="I33"/>
      <c r="J33"/>
      <c r="K33"/>
      <c r="L33"/>
      <c r="M33"/>
      <c r="N33"/>
      <c r="O33"/>
      <c r="P33"/>
    </row>
    <row r="34" spans="2:16" ht="60" customHeight="1" x14ac:dyDescent="0.25">
      <c r="B34"/>
      <c r="C34"/>
      <c r="D34"/>
      <c r="E34"/>
      <c r="F34"/>
      <c r="G34"/>
      <c r="H34"/>
      <c r="I34"/>
      <c r="J34"/>
      <c r="K34"/>
      <c r="L34"/>
      <c r="M34"/>
      <c r="N34"/>
      <c r="O34"/>
      <c r="P34"/>
    </row>
    <row r="35" spans="2:16" x14ac:dyDescent="0.25">
      <c r="B35"/>
      <c r="C35"/>
      <c r="D35"/>
      <c r="E35"/>
      <c r="F35"/>
      <c r="G35"/>
      <c r="H35"/>
      <c r="I35"/>
      <c r="J35"/>
      <c r="K35"/>
      <c r="L35"/>
      <c r="M35"/>
      <c r="N35"/>
      <c r="O35"/>
      <c r="P35"/>
    </row>
    <row r="36" spans="2:16" x14ac:dyDescent="0.25">
      <c r="B36"/>
      <c r="C36"/>
      <c r="D36"/>
      <c r="E36"/>
      <c r="F36"/>
      <c r="G36"/>
      <c r="H36"/>
      <c r="I36"/>
      <c r="J36"/>
      <c r="K36"/>
      <c r="L36"/>
      <c r="M36"/>
      <c r="N36"/>
      <c r="O36"/>
      <c r="P36"/>
    </row>
    <row r="37" spans="2:16" ht="39.75" customHeight="1" x14ac:dyDescent="0.25">
      <c r="B37"/>
      <c r="C37"/>
      <c r="D37"/>
      <c r="E37"/>
      <c r="F37"/>
      <c r="G37"/>
      <c r="H37"/>
      <c r="I37"/>
      <c r="J37"/>
      <c r="K37"/>
      <c r="L37"/>
      <c r="M37"/>
      <c r="N37"/>
      <c r="O37"/>
      <c r="P37"/>
    </row>
    <row r="38" spans="2:16" x14ac:dyDescent="0.25">
      <c r="B38"/>
      <c r="C38"/>
      <c r="D38"/>
      <c r="E38"/>
      <c r="F38"/>
      <c r="G38"/>
      <c r="H38"/>
      <c r="I38"/>
      <c r="J38"/>
      <c r="K38"/>
      <c r="L38"/>
      <c r="M38"/>
      <c r="N38"/>
      <c r="O38"/>
      <c r="P38"/>
    </row>
    <row r="39" spans="2:16" x14ac:dyDescent="0.25">
      <c r="B39"/>
      <c r="C39"/>
      <c r="D39"/>
      <c r="E39"/>
      <c r="F39"/>
      <c r="G39"/>
      <c r="H39"/>
      <c r="I39"/>
      <c r="J39"/>
      <c r="K39"/>
      <c r="L39"/>
      <c r="M39"/>
      <c r="N39"/>
      <c r="O39"/>
      <c r="P39"/>
    </row>
    <row r="40" spans="2:16" x14ac:dyDescent="0.25">
      <c r="B40"/>
      <c r="C40"/>
      <c r="D40"/>
      <c r="E40"/>
      <c r="F40"/>
      <c r="G40"/>
      <c r="H40"/>
      <c r="I40"/>
      <c r="J40"/>
      <c r="K40"/>
      <c r="L40"/>
      <c r="M40"/>
      <c r="N40"/>
      <c r="O40"/>
      <c r="P40"/>
    </row>
    <row r="41" spans="2:16" x14ac:dyDescent="0.25">
      <c r="B41"/>
      <c r="C41"/>
      <c r="D41"/>
      <c r="E41"/>
      <c r="F41"/>
      <c r="G41"/>
      <c r="H41"/>
      <c r="I41"/>
      <c r="J41"/>
      <c r="K41"/>
      <c r="L41"/>
      <c r="M41"/>
      <c r="N41"/>
      <c r="O41"/>
      <c r="P41"/>
    </row>
    <row r="42" spans="2:16" x14ac:dyDescent="0.25">
      <c r="B42"/>
      <c r="C42"/>
      <c r="D42"/>
      <c r="E42"/>
      <c r="F42"/>
      <c r="G42"/>
      <c r="H42"/>
      <c r="I42"/>
      <c r="J42"/>
      <c r="K42"/>
      <c r="L42"/>
      <c r="M42"/>
      <c r="N42"/>
      <c r="O42"/>
      <c r="P42"/>
    </row>
    <row r="43" spans="2:16" x14ac:dyDescent="0.25">
      <c r="B43"/>
      <c r="C43"/>
      <c r="D43"/>
      <c r="E43"/>
      <c r="F43"/>
      <c r="G43"/>
      <c r="H43"/>
      <c r="I43"/>
      <c r="J43"/>
      <c r="K43"/>
      <c r="L43"/>
      <c r="M43"/>
      <c r="N43"/>
      <c r="O43"/>
      <c r="P43"/>
    </row>
    <row r="44" spans="2:16" x14ac:dyDescent="0.25">
      <c r="B44"/>
      <c r="C44"/>
      <c r="D44"/>
      <c r="E44"/>
      <c r="F44"/>
      <c r="G44"/>
      <c r="H44"/>
      <c r="I44"/>
      <c r="J44"/>
      <c r="K44"/>
      <c r="L44"/>
      <c r="M44"/>
      <c r="N44"/>
      <c r="O44"/>
      <c r="P44"/>
    </row>
    <row r="45" spans="2:16" x14ac:dyDescent="0.25">
      <c r="B45"/>
      <c r="C45"/>
      <c r="D45"/>
      <c r="E45"/>
      <c r="F45"/>
      <c r="G45"/>
      <c r="H45"/>
      <c r="I45"/>
      <c r="J45"/>
      <c r="K45"/>
      <c r="L45"/>
      <c r="M45"/>
      <c r="N45"/>
      <c r="O45"/>
      <c r="P45"/>
    </row>
    <row r="46" spans="2:16" x14ac:dyDescent="0.25">
      <c r="B46"/>
      <c r="C46"/>
      <c r="D46"/>
      <c r="E46"/>
      <c r="F46"/>
      <c r="G46"/>
      <c r="H46"/>
      <c r="I46"/>
      <c r="J46"/>
      <c r="K46"/>
      <c r="L46"/>
      <c r="M46"/>
      <c r="N46"/>
      <c r="O46"/>
      <c r="P46"/>
    </row>
    <row r="47" spans="2:16" ht="24" customHeight="1" x14ac:dyDescent="0.25">
      <c r="B47"/>
      <c r="C47"/>
      <c r="D47"/>
      <c r="E47"/>
      <c r="F47"/>
      <c r="G47"/>
      <c r="H47"/>
      <c r="I47"/>
      <c r="J47"/>
      <c r="K47"/>
      <c r="L47"/>
      <c r="M47"/>
      <c r="N47"/>
      <c r="O47"/>
      <c r="P47"/>
    </row>
    <row r="48" spans="2:16" ht="24" customHeight="1" x14ac:dyDescent="0.25">
      <c r="B48"/>
      <c r="C48"/>
      <c r="D48"/>
      <c r="E48"/>
      <c r="F48"/>
      <c r="G48"/>
      <c r="H48"/>
      <c r="I48"/>
      <c r="J48"/>
      <c r="K48"/>
      <c r="L48"/>
      <c r="M48"/>
      <c r="N48"/>
      <c r="O48"/>
      <c r="P48"/>
    </row>
    <row r="49" spans="2:16" x14ac:dyDescent="0.25">
      <c r="B49"/>
      <c r="C49"/>
      <c r="D49"/>
      <c r="E49"/>
      <c r="F49"/>
      <c r="G49"/>
      <c r="H49"/>
      <c r="I49"/>
      <c r="J49"/>
      <c r="K49"/>
      <c r="L49"/>
      <c r="M49"/>
      <c r="N49"/>
      <c r="O49"/>
      <c r="P49"/>
    </row>
    <row r="50" spans="2:16" x14ac:dyDescent="0.25">
      <c r="B50"/>
      <c r="C50"/>
      <c r="D50"/>
      <c r="E50"/>
      <c r="F50"/>
      <c r="G50"/>
      <c r="H50"/>
      <c r="I50"/>
      <c r="J50"/>
      <c r="K50"/>
      <c r="L50"/>
      <c r="M50"/>
      <c r="N50"/>
      <c r="O50"/>
      <c r="P50"/>
    </row>
    <row r="51" spans="2:16" x14ac:dyDescent="0.25">
      <c r="B51"/>
      <c r="C51"/>
      <c r="D51"/>
      <c r="E51"/>
      <c r="F51"/>
      <c r="G51"/>
      <c r="H51"/>
      <c r="I51"/>
      <c r="J51"/>
      <c r="K51"/>
      <c r="L51"/>
      <c r="M51"/>
      <c r="N51"/>
      <c r="O51"/>
      <c r="P51"/>
    </row>
    <row r="52" spans="2:16" x14ac:dyDescent="0.25">
      <c r="B52"/>
      <c r="C52"/>
      <c r="D52"/>
      <c r="E52"/>
      <c r="F52"/>
      <c r="G52"/>
      <c r="H52"/>
      <c r="I52"/>
      <c r="J52"/>
      <c r="K52"/>
      <c r="L52"/>
      <c r="M52"/>
      <c r="N52"/>
      <c r="O52"/>
      <c r="P52"/>
    </row>
    <row r="53" spans="2:16" x14ac:dyDescent="0.25">
      <c r="B53"/>
      <c r="C53"/>
      <c r="D53"/>
      <c r="E53"/>
      <c r="F53"/>
      <c r="G53"/>
      <c r="H53"/>
      <c r="I53"/>
      <c r="J53"/>
      <c r="K53"/>
      <c r="L53"/>
      <c r="M53"/>
      <c r="N53"/>
      <c r="O53"/>
      <c r="P53"/>
    </row>
    <row r="54" spans="2:16" x14ac:dyDescent="0.25">
      <c r="B54"/>
      <c r="C54"/>
      <c r="D54"/>
      <c r="E54"/>
      <c r="F54"/>
      <c r="G54"/>
      <c r="H54"/>
      <c r="I54"/>
      <c r="J54"/>
      <c r="K54"/>
      <c r="L54"/>
      <c r="M54"/>
      <c r="N54"/>
      <c r="O54"/>
      <c r="P54"/>
    </row>
    <row r="55" spans="2:16" x14ac:dyDescent="0.25">
      <c r="B55"/>
      <c r="C55"/>
      <c r="D55"/>
      <c r="E55"/>
      <c r="F55"/>
      <c r="G55"/>
      <c r="H55"/>
      <c r="I55"/>
      <c r="J55"/>
      <c r="K55"/>
      <c r="L55"/>
      <c r="M55"/>
      <c r="N55"/>
      <c r="O55"/>
      <c r="P55"/>
    </row>
    <row r="56" spans="2:16" x14ac:dyDescent="0.25">
      <c r="B56"/>
      <c r="C56"/>
      <c r="D56"/>
      <c r="E56"/>
      <c r="F56"/>
      <c r="G56"/>
      <c r="H56"/>
      <c r="I56"/>
      <c r="J56"/>
      <c r="K56"/>
      <c r="L56"/>
      <c r="M56"/>
      <c r="N56"/>
      <c r="O56"/>
      <c r="P56"/>
    </row>
    <row r="57" spans="2:16" ht="36" customHeight="1" x14ac:dyDescent="0.25">
      <c r="P57" s="144"/>
    </row>
    <row r="58" spans="2:16" x14ac:dyDescent="0.25">
      <c r="P58" s="144"/>
    </row>
    <row r="59" spans="2:16" x14ac:dyDescent="0.25">
      <c r="P59" s="144"/>
    </row>
    <row r="60" spans="2:16" x14ac:dyDescent="0.25">
      <c r="P60" s="144"/>
    </row>
    <row r="61" spans="2:16" x14ac:dyDescent="0.25">
      <c r="P61" s="144"/>
    </row>
    <row r="62" spans="2:16" x14ac:dyDescent="0.25">
      <c r="P62" s="144"/>
    </row>
    <row r="63" spans="2:16" x14ac:dyDescent="0.25">
      <c r="P63" s="144"/>
    </row>
    <row r="64" spans="2:16" x14ac:dyDescent="0.25">
      <c r="P64" s="144"/>
    </row>
    <row r="65" spans="2:16" x14ac:dyDescent="0.25">
      <c r="P65" s="144"/>
    </row>
    <row r="66" spans="2:16" ht="15.75" x14ac:dyDescent="0.25">
      <c r="B66" s="1050"/>
      <c r="C66" s="1050"/>
      <c r="D66" s="1050"/>
      <c r="E66" s="1050"/>
      <c r="F66" s="1050"/>
      <c r="G66" s="1050"/>
      <c r="H66" s="1050"/>
      <c r="I66" s="1050"/>
      <c r="J66" s="1050"/>
      <c r="K66" s="1050"/>
      <c r="L66" s="1050"/>
      <c r="M66" s="1050"/>
      <c r="N66" s="1050"/>
      <c r="O66" s="135"/>
      <c r="P66" s="144"/>
    </row>
    <row r="67" spans="2:16" ht="36" customHeight="1" x14ac:dyDescent="0.25"/>
    <row r="68" spans="2:16" ht="48" customHeight="1" x14ac:dyDescent="0.25"/>
  </sheetData>
  <mergeCells count="80">
    <mergeCell ref="C6:D6"/>
    <mergeCell ref="E6:I6"/>
    <mergeCell ref="J6:K6"/>
    <mergeCell ref="L6:P6"/>
    <mergeCell ref="C7:D7"/>
    <mergeCell ref="N4:P4"/>
    <mergeCell ref="C5:D5"/>
    <mergeCell ref="G5:H5"/>
    <mergeCell ref="L5:M5"/>
    <mergeCell ref="N5:P5"/>
    <mergeCell ref="C4:D4"/>
    <mergeCell ref="G4:H4"/>
    <mergeCell ref="L4:M4"/>
    <mergeCell ref="B2:I2"/>
    <mergeCell ref="L2:M2"/>
    <mergeCell ref="N2:P2"/>
    <mergeCell ref="C3:D3"/>
    <mergeCell ref="G3:H3"/>
    <mergeCell ref="L3:M3"/>
    <mergeCell ref="N3:P3"/>
    <mergeCell ref="N7:P8"/>
    <mergeCell ref="C8:D8"/>
    <mergeCell ref="G8:H8"/>
    <mergeCell ref="L8:M8"/>
    <mergeCell ref="C9:D9"/>
    <mergeCell ref="E7:E8"/>
    <mergeCell ref="F7:I7"/>
    <mergeCell ref="J7:J8"/>
    <mergeCell ref="K7:K8"/>
    <mergeCell ref="L7:M7"/>
    <mergeCell ref="G9:H9"/>
    <mergeCell ref="L9:M9"/>
    <mergeCell ref="N9:P9"/>
    <mergeCell ref="C12:D12"/>
    <mergeCell ref="G12:H12"/>
    <mergeCell ref="L12:M12"/>
    <mergeCell ref="N12:P12"/>
    <mergeCell ref="C13:D13"/>
    <mergeCell ref="G13:H13"/>
    <mergeCell ref="L13:M13"/>
    <mergeCell ref="N13:P13"/>
    <mergeCell ref="C10:D10"/>
    <mergeCell ref="G10:H10"/>
    <mergeCell ref="L10:M10"/>
    <mergeCell ref="N10:P10"/>
    <mergeCell ref="C11:D11"/>
    <mergeCell ref="G11:H11"/>
    <mergeCell ref="L11:M11"/>
    <mergeCell ref="N11:P11"/>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B66:C66"/>
    <mergeCell ref="D66:G66"/>
    <mergeCell ref="H66:L66"/>
    <mergeCell ref="M66:N66"/>
    <mergeCell ref="C18:D18"/>
    <mergeCell ref="G18:H18"/>
    <mergeCell ref="L18:M18"/>
    <mergeCell ref="N18:P18"/>
    <mergeCell ref="C20:D20"/>
    <mergeCell ref="G20:H20"/>
    <mergeCell ref="L20:M20"/>
    <mergeCell ref="N20:P20"/>
    <mergeCell ref="G19:H19"/>
    <mergeCell ref="L19:M19"/>
    <mergeCell ref="N19:P19"/>
  </mergeCells>
  <pageMargins left="0.7" right="0.7" top="0.75" bottom="0.75" header="0.3" footer="0.3"/>
  <pageSetup paperSize="9"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3E36-4D31-4118-8060-A94ADB2E3641}">
  <sheetPr codeName="Ark4"/>
  <dimension ref="A1:H44"/>
  <sheetViews>
    <sheetView showGridLines="0" zoomScale="70" zoomScaleNormal="70" workbookViewId="0">
      <selection activeCell="D8" sqref="D8:F36"/>
    </sheetView>
  </sheetViews>
  <sheetFormatPr defaultColWidth="8" defaultRowHeight="15" x14ac:dyDescent="0.25"/>
  <cols>
    <col min="1" max="1" width="3.125" style="89" customWidth="1"/>
    <col min="2" max="2" width="7.125" style="89" bestFit="1" customWidth="1"/>
    <col min="3" max="3" width="55.125" style="89" bestFit="1" customWidth="1"/>
    <col min="4" max="4" width="12.5" style="131" bestFit="1" customWidth="1"/>
    <col min="5" max="5" width="11.5" style="131" bestFit="1" customWidth="1"/>
    <col min="6" max="6" width="18.375" style="131" customWidth="1"/>
    <col min="7" max="7" width="10.625" style="89" customWidth="1"/>
    <col min="8" max="16384" width="8" style="89"/>
  </cols>
  <sheetData>
    <row r="1" spans="1:8" ht="15" customHeight="1" x14ac:dyDescent="0.25">
      <c r="A1" s="128"/>
      <c r="B1" s="128"/>
      <c r="C1" s="128"/>
      <c r="D1" s="129"/>
      <c r="E1" s="129"/>
      <c r="F1" s="129"/>
    </row>
    <row r="2" spans="1:8" ht="20.25" x14ac:dyDescent="0.3">
      <c r="A2" s="128"/>
      <c r="B2" s="115" t="s">
        <v>308</v>
      </c>
      <c r="C2" s="88"/>
      <c r="D2" s="130"/>
      <c r="E2" s="130"/>
      <c r="F2" s="130"/>
    </row>
    <row r="3" spans="1:8" x14ac:dyDescent="0.25">
      <c r="A3" s="128"/>
    </row>
    <row r="4" spans="1:8" x14ac:dyDescent="0.25">
      <c r="A4" s="128"/>
    </row>
    <row r="5" spans="1:8" ht="33" customHeight="1" x14ac:dyDescent="0.25">
      <c r="A5" s="128"/>
      <c r="B5" s="840"/>
      <c r="C5" s="841"/>
      <c r="D5" s="844" t="s">
        <v>309</v>
      </c>
      <c r="E5" s="844"/>
      <c r="F5" s="96" t="s">
        <v>310</v>
      </c>
      <c r="H5" s="1"/>
    </row>
    <row r="6" spans="1:8" x14ac:dyDescent="0.25">
      <c r="A6" s="128"/>
      <c r="B6" s="840"/>
      <c r="C6" s="841"/>
      <c r="D6" s="96" t="s">
        <v>239</v>
      </c>
      <c r="E6" s="96" t="s">
        <v>240</v>
      </c>
      <c r="F6" s="96" t="s">
        <v>241</v>
      </c>
      <c r="H6" s="4"/>
    </row>
    <row r="7" spans="1:8" x14ac:dyDescent="0.25">
      <c r="A7" s="128"/>
      <c r="B7" s="842"/>
      <c r="C7" s="843"/>
      <c r="D7" s="96" t="s">
        <v>244</v>
      </c>
      <c r="E7" s="96" t="s">
        <v>245</v>
      </c>
      <c r="F7" s="96" t="s">
        <v>311</v>
      </c>
      <c r="H7" s="1"/>
    </row>
    <row r="8" spans="1:8" x14ac:dyDescent="0.25">
      <c r="A8" s="128"/>
      <c r="B8" s="96">
        <v>1</v>
      </c>
      <c r="C8" s="108" t="s">
        <v>312</v>
      </c>
      <c r="D8" s="752">
        <v>151359.59723751</v>
      </c>
      <c r="E8" s="752">
        <v>149691.80461441999</v>
      </c>
      <c r="F8" s="752">
        <f>D8*0.08</f>
        <v>12108.7677790008</v>
      </c>
      <c r="H8" s="1"/>
    </row>
    <row r="9" spans="1:8" x14ac:dyDescent="0.25">
      <c r="A9" s="128"/>
      <c r="B9" s="96">
        <v>2</v>
      </c>
      <c r="C9" s="132" t="s">
        <v>313</v>
      </c>
      <c r="D9" s="752">
        <v>8909.8447050499999</v>
      </c>
      <c r="E9" s="753">
        <v>10039.37017557</v>
      </c>
      <c r="F9" s="752">
        <f t="shared" ref="F9:F19" si="0">D9*0.08</f>
        <v>712.78757640399999</v>
      </c>
      <c r="H9" s="1"/>
    </row>
    <row r="10" spans="1:8" x14ac:dyDescent="0.25">
      <c r="A10" s="128"/>
      <c r="B10" s="96">
        <v>3</v>
      </c>
      <c r="C10" s="132" t="s">
        <v>314</v>
      </c>
      <c r="D10" s="752"/>
      <c r="E10" s="752"/>
      <c r="F10" s="752"/>
    </row>
    <row r="11" spans="1:8" x14ac:dyDescent="0.25">
      <c r="A11" s="128"/>
      <c r="B11" s="96">
        <v>4</v>
      </c>
      <c r="C11" s="132" t="s">
        <v>315</v>
      </c>
      <c r="D11" s="752"/>
      <c r="E11" s="752"/>
      <c r="F11" s="752"/>
    </row>
    <row r="12" spans="1:8" x14ac:dyDescent="0.25">
      <c r="A12" s="128"/>
      <c r="B12" s="96" t="s">
        <v>316</v>
      </c>
      <c r="C12" s="132" t="s">
        <v>317</v>
      </c>
      <c r="D12" s="752"/>
      <c r="E12" s="752"/>
      <c r="F12" s="752"/>
    </row>
    <row r="13" spans="1:8" x14ac:dyDescent="0.25">
      <c r="A13" s="128"/>
      <c r="B13" s="96">
        <v>5</v>
      </c>
      <c r="C13" s="132" t="s">
        <v>318</v>
      </c>
      <c r="D13" s="752">
        <v>142449.75253246</v>
      </c>
      <c r="E13" s="754">
        <v>139652.43443885</v>
      </c>
      <c r="F13" s="752">
        <f t="shared" si="0"/>
        <v>11395.9802025968</v>
      </c>
    </row>
    <row r="14" spans="1:8" x14ac:dyDescent="0.25">
      <c r="A14" s="128"/>
      <c r="B14" s="96">
        <v>6</v>
      </c>
      <c r="C14" s="108" t="s">
        <v>319</v>
      </c>
      <c r="D14" s="752">
        <v>11721.681919279999</v>
      </c>
      <c r="E14" s="752">
        <v>12128.452713449999</v>
      </c>
      <c r="F14" s="752">
        <f t="shared" si="0"/>
        <v>937.73455354240002</v>
      </c>
    </row>
    <row r="15" spans="1:8" x14ac:dyDescent="0.25">
      <c r="A15" s="128"/>
      <c r="B15" s="96">
        <v>7</v>
      </c>
      <c r="C15" s="132" t="s">
        <v>313</v>
      </c>
      <c r="D15" s="752"/>
      <c r="E15" s="752"/>
      <c r="F15" s="752"/>
    </row>
    <row r="16" spans="1:8" x14ac:dyDescent="0.25">
      <c r="A16" s="128"/>
      <c r="B16" s="96">
        <v>8</v>
      </c>
      <c r="C16" s="132" t="s">
        <v>320</v>
      </c>
      <c r="D16" s="752"/>
      <c r="E16" s="752"/>
      <c r="F16" s="752"/>
    </row>
    <row r="17" spans="1:6" x14ac:dyDescent="0.25">
      <c r="A17" s="128"/>
      <c r="B17" s="96" t="s">
        <v>270</v>
      </c>
      <c r="C17" s="132" t="s">
        <v>321</v>
      </c>
      <c r="D17" s="752"/>
      <c r="E17" s="752"/>
      <c r="F17" s="752"/>
    </row>
    <row r="18" spans="1:6" x14ac:dyDescent="0.25">
      <c r="A18" s="128"/>
      <c r="B18" s="96" t="s">
        <v>322</v>
      </c>
      <c r="C18" s="132" t="s">
        <v>323</v>
      </c>
      <c r="D18" s="752">
        <v>1786.84793511</v>
      </c>
      <c r="E18" s="754">
        <v>1840.6695608</v>
      </c>
      <c r="F18" s="752">
        <f t="shared" si="0"/>
        <v>142.9478348088</v>
      </c>
    </row>
    <row r="19" spans="1:6" x14ac:dyDescent="0.25">
      <c r="A19" s="128"/>
      <c r="B19" s="96">
        <v>9</v>
      </c>
      <c r="C19" s="132" t="s">
        <v>324</v>
      </c>
      <c r="D19" s="752">
        <v>9934.8339841699999</v>
      </c>
      <c r="E19" s="754">
        <f>E14-E18</f>
        <v>10287.783152649998</v>
      </c>
      <c r="F19" s="752">
        <f t="shared" si="0"/>
        <v>794.78671873359997</v>
      </c>
    </row>
    <row r="20" spans="1:6" x14ac:dyDescent="0.25">
      <c r="A20" s="128"/>
      <c r="B20" s="96">
        <v>15</v>
      </c>
      <c r="C20" s="108" t="s">
        <v>325</v>
      </c>
      <c r="D20" s="752">
        <v>0.19539775000000001</v>
      </c>
      <c r="E20" s="754">
        <v>0.30798900000000001</v>
      </c>
      <c r="F20" s="752">
        <f t="shared" ref="F20:F21" si="1">D20*0.08</f>
        <v>1.5631820000000001E-2</v>
      </c>
    </row>
    <row r="21" spans="1:6" x14ac:dyDescent="0.25">
      <c r="A21" s="128"/>
      <c r="B21" s="96">
        <v>16</v>
      </c>
      <c r="C21" s="108" t="s">
        <v>326</v>
      </c>
      <c r="D21" s="752">
        <v>1529.1441752000001</v>
      </c>
      <c r="E21" s="754">
        <v>1525.212687</v>
      </c>
      <c r="F21" s="752">
        <f t="shared" si="1"/>
        <v>122.33153401600001</v>
      </c>
    </row>
    <row r="22" spans="1:6" x14ac:dyDescent="0.25">
      <c r="A22" s="128"/>
      <c r="B22" s="96">
        <v>17</v>
      </c>
      <c r="C22" s="132" t="s">
        <v>327</v>
      </c>
      <c r="D22" s="752">
        <v>1529.1441752000001</v>
      </c>
      <c r="E22" s="755">
        <v>1525.212687</v>
      </c>
      <c r="F22" s="752"/>
    </row>
    <row r="23" spans="1:6" x14ac:dyDescent="0.25">
      <c r="A23" s="128"/>
      <c r="B23" s="96">
        <v>18</v>
      </c>
      <c r="C23" s="132" t="s">
        <v>328</v>
      </c>
      <c r="D23" s="752"/>
      <c r="E23" s="752"/>
      <c r="F23" s="752"/>
    </row>
    <row r="24" spans="1:6" x14ac:dyDescent="0.25">
      <c r="A24" s="128"/>
      <c r="B24" s="96">
        <v>19</v>
      </c>
      <c r="C24" s="132" t="s">
        <v>329</v>
      </c>
      <c r="D24" s="752"/>
      <c r="E24" s="752"/>
      <c r="F24" s="752"/>
    </row>
    <row r="25" spans="1:6" x14ac:dyDescent="0.25">
      <c r="A25" s="128"/>
      <c r="B25" s="96" t="s">
        <v>330</v>
      </c>
      <c r="C25" s="132" t="s">
        <v>331</v>
      </c>
      <c r="D25" s="752"/>
      <c r="E25" s="752"/>
      <c r="F25" s="752"/>
    </row>
    <row r="26" spans="1:6" x14ac:dyDescent="0.25">
      <c r="A26" s="128"/>
      <c r="B26" s="96">
        <v>20</v>
      </c>
      <c r="C26" s="108" t="s">
        <v>332</v>
      </c>
      <c r="D26" s="752">
        <v>9381.4184385400004</v>
      </c>
      <c r="E26" s="754">
        <v>11539.356508999999</v>
      </c>
      <c r="F26" s="752">
        <f>D26*0.08</f>
        <v>750.51347508320009</v>
      </c>
    </row>
    <row r="27" spans="1:6" x14ac:dyDescent="0.25">
      <c r="A27" s="128"/>
      <c r="B27" s="96">
        <v>21</v>
      </c>
      <c r="C27" s="132" t="s">
        <v>313</v>
      </c>
      <c r="D27" s="752">
        <v>9381.4184385400004</v>
      </c>
      <c r="E27" s="754">
        <v>11539.356508999999</v>
      </c>
      <c r="F27" s="752">
        <f t="shared" ref="F27:F32" si="2">D27*0.08</f>
        <v>750.51347508320009</v>
      </c>
    </row>
    <row r="28" spans="1:6" x14ac:dyDescent="0.25">
      <c r="A28" s="128"/>
      <c r="B28" s="96">
        <v>22</v>
      </c>
      <c r="C28" s="132" t="s">
        <v>333</v>
      </c>
      <c r="D28" s="752"/>
      <c r="E28" s="752"/>
      <c r="F28" s="752"/>
    </row>
    <row r="29" spans="1:6" x14ac:dyDescent="0.25">
      <c r="A29" s="128"/>
      <c r="B29" s="96" t="s">
        <v>334</v>
      </c>
      <c r="C29" s="108" t="s">
        <v>335</v>
      </c>
      <c r="D29" s="752"/>
      <c r="E29" s="752"/>
      <c r="F29" s="752"/>
    </row>
    <row r="30" spans="1:6" x14ac:dyDescent="0.25">
      <c r="A30" s="128"/>
      <c r="B30" s="96">
        <v>23</v>
      </c>
      <c r="C30" s="108" t="s">
        <v>336</v>
      </c>
      <c r="D30" s="752">
        <v>15147.06688511</v>
      </c>
      <c r="E30" s="754">
        <v>15147.06688511</v>
      </c>
      <c r="F30" s="752">
        <f t="shared" si="2"/>
        <v>1211.7653508088001</v>
      </c>
    </row>
    <row r="31" spans="1:6" x14ac:dyDescent="0.25">
      <c r="A31" s="128"/>
      <c r="B31" s="96" t="s">
        <v>337</v>
      </c>
      <c r="C31" s="132" t="s">
        <v>338</v>
      </c>
      <c r="D31" s="752"/>
      <c r="E31" s="752"/>
      <c r="F31" s="752"/>
    </row>
    <row r="32" spans="1:6" x14ac:dyDescent="0.25">
      <c r="A32" s="128"/>
      <c r="B32" s="96" t="s">
        <v>339</v>
      </c>
      <c r="C32" s="132" t="s">
        <v>340</v>
      </c>
      <c r="D32" s="752">
        <v>15147.06688511</v>
      </c>
      <c r="E32" s="754">
        <v>15147.06688511</v>
      </c>
      <c r="F32" s="752">
        <f t="shared" si="2"/>
        <v>1211.7653508088001</v>
      </c>
    </row>
    <row r="33" spans="1:6" x14ac:dyDescent="0.25">
      <c r="A33" s="128"/>
      <c r="B33" s="96" t="s">
        <v>341</v>
      </c>
      <c r="C33" s="132" t="s">
        <v>342</v>
      </c>
      <c r="D33" s="752"/>
      <c r="E33" s="752"/>
      <c r="F33" s="752"/>
    </row>
    <row r="34" spans="1:6" ht="30" x14ac:dyDescent="0.25">
      <c r="A34" s="128"/>
      <c r="B34" s="93">
        <v>24</v>
      </c>
      <c r="C34" s="109" t="s">
        <v>343</v>
      </c>
      <c r="D34" s="752"/>
      <c r="E34" s="752"/>
      <c r="F34" s="752"/>
    </row>
    <row r="35" spans="1:6" x14ac:dyDescent="0.25">
      <c r="A35" s="128"/>
      <c r="B35" s="93"/>
      <c r="C35" s="109" t="s">
        <v>344</v>
      </c>
      <c r="D35" s="752">
        <v>33386</v>
      </c>
      <c r="E35" s="754">
        <v>35048</v>
      </c>
      <c r="F35" s="752">
        <f>D35*0.08</f>
        <v>2670.88</v>
      </c>
    </row>
    <row r="36" spans="1:6" x14ac:dyDescent="0.25">
      <c r="A36" s="128"/>
      <c r="B36" s="93">
        <v>29</v>
      </c>
      <c r="C36" s="109" t="s">
        <v>345</v>
      </c>
      <c r="D36" s="752">
        <v>222525.10405338998</v>
      </c>
      <c r="E36" s="754">
        <v>225080.201</v>
      </c>
      <c r="F36" s="752">
        <f t="shared" ref="F36" si="3">D36*0.08</f>
        <v>17802.008324271199</v>
      </c>
    </row>
    <row r="37" spans="1:6" x14ac:dyDescent="0.25">
      <c r="A37" s="128"/>
    </row>
    <row r="38" spans="1:6" x14ac:dyDescent="0.25">
      <c r="A38" s="128"/>
      <c r="D38" s="133"/>
    </row>
    <row r="39" spans="1:6" x14ac:dyDescent="0.25">
      <c r="A39" s="128"/>
    </row>
    <row r="40" spans="1:6" x14ac:dyDescent="0.25">
      <c r="A40" s="128"/>
    </row>
    <row r="41" spans="1:6" x14ac:dyDescent="0.25">
      <c r="A41" s="128"/>
    </row>
    <row r="42" spans="1:6" x14ac:dyDescent="0.25">
      <c r="A42" s="128"/>
    </row>
    <row r="43" spans="1:6" x14ac:dyDescent="0.25">
      <c r="A43" s="128"/>
    </row>
    <row r="44" spans="1:6" x14ac:dyDescent="0.25">
      <c r="A44" s="128"/>
    </row>
  </sheetData>
  <mergeCells count="2">
    <mergeCell ref="B5:C7"/>
    <mergeCell ref="D5:E5"/>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3B0B6-7901-4F95-A429-27284C6687FC}">
  <sheetPr codeName="Ark40"/>
  <dimension ref="B2:O31"/>
  <sheetViews>
    <sheetView showGridLines="0" topLeftCell="A3" zoomScale="55" zoomScaleNormal="55" workbookViewId="0">
      <selection activeCell="T22" sqref="T22"/>
    </sheetView>
  </sheetViews>
  <sheetFormatPr defaultColWidth="8" defaultRowHeight="15" x14ac:dyDescent="0.25"/>
  <cols>
    <col min="1" max="1" width="3.125" style="145" customWidth="1"/>
    <col min="2" max="2" width="8" style="145"/>
    <col min="3" max="3" width="14.625" style="145" customWidth="1"/>
    <col min="4" max="4" width="16.25" style="145" bestFit="1" customWidth="1"/>
    <col min="5" max="5" width="15.5" style="145" bestFit="1" customWidth="1"/>
    <col min="6" max="6" width="11.875" style="145" customWidth="1"/>
    <col min="7" max="7" width="16" style="145" customWidth="1"/>
    <col min="8" max="8" width="12.75" style="145" bestFit="1" customWidth="1"/>
    <col min="9" max="9" width="11.25" style="145" bestFit="1" customWidth="1"/>
    <col min="10" max="10" width="10.875" style="145" bestFit="1" customWidth="1"/>
    <col min="11" max="11" width="9.75" style="145" bestFit="1" customWidth="1"/>
    <col min="12" max="14" width="7.75" style="145" bestFit="1" customWidth="1"/>
    <col min="15" max="15" width="17.5" style="145" customWidth="1"/>
    <col min="16" max="23" width="8" style="145"/>
    <col min="24" max="24" width="10.625" style="145" customWidth="1"/>
    <col min="25" max="16384" width="8" style="145"/>
  </cols>
  <sheetData>
    <row r="2" spans="2:15" ht="20.25" x14ac:dyDescent="0.25">
      <c r="B2" s="1089" t="s">
        <v>385</v>
      </c>
      <c r="C2" s="1089"/>
      <c r="D2" s="1089"/>
      <c r="E2" s="1089"/>
      <c r="F2" s="1089"/>
      <c r="G2" s="1089"/>
      <c r="H2" s="1089"/>
      <c r="I2" s="1089"/>
      <c r="J2" s="1089"/>
      <c r="K2" s="1089"/>
      <c r="L2" s="1089"/>
      <c r="M2" s="1089"/>
      <c r="N2" s="1089"/>
      <c r="O2" s="1089"/>
    </row>
    <row r="5" spans="2:15" x14ac:dyDescent="0.25">
      <c r="B5"/>
      <c r="C5"/>
      <c r="D5" s="587" t="s">
        <v>239</v>
      </c>
      <c r="E5" s="587" t="s">
        <v>240</v>
      </c>
      <c r="F5" s="587" t="s">
        <v>241</v>
      </c>
      <c r="G5" s="587" t="s">
        <v>242</v>
      </c>
      <c r="H5" s="587" t="s">
        <v>243</v>
      </c>
      <c r="I5" s="587" t="s">
        <v>386</v>
      </c>
      <c r="J5" s="587" t="s">
        <v>387</v>
      </c>
      <c r="K5" s="587" t="s">
        <v>352</v>
      </c>
      <c r="L5" s="587" t="s">
        <v>1093</v>
      </c>
      <c r="M5" s="587" t="s">
        <v>1094</v>
      </c>
      <c r="N5" s="587" t="s">
        <v>1095</v>
      </c>
      <c r="O5" s="587" t="s">
        <v>1096</v>
      </c>
    </row>
    <row r="6" spans="2:15" x14ac:dyDescent="0.25">
      <c r="B6"/>
      <c r="C6"/>
      <c r="D6" s="1088" t="s">
        <v>393</v>
      </c>
      <c r="E6" s="1088"/>
      <c r="F6" s="1088"/>
      <c r="G6" s="1088"/>
      <c r="H6" s="1088"/>
      <c r="I6" s="1088"/>
      <c r="J6" s="1088"/>
      <c r="K6" s="1088"/>
      <c r="L6" s="1088"/>
      <c r="M6" s="1088"/>
      <c r="N6" s="1088"/>
      <c r="O6" s="1088"/>
    </row>
    <row r="7" spans="2:15" ht="14.45" customHeight="1" x14ac:dyDescent="0.25">
      <c r="B7"/>
      <c r="C7"/>
      <c r="D7" s="863" t="s">
        <v>394</v>
      </c>
      <c r="E7" s="864"/>
      <c r="F7" s="864"/>
      <c r="G7" s="855" t="s">
        <v>395</v>
      </c>
      <c r="H7" s="848"/>
      <c r="I7" s="848"/>
      <c r="J7" s="848"/>
      <c r="K7" s="848"/>
      <c r="L7" s="848"/>
      <c r="M7" s="848"/>
      <c r="N7" s="848"/>
      <c r="O7" s="849"/>
    </row>
    <row r="8" spans="2:15" ht="75" x14ac:dyDescent="0.25">
      <c r="B8"/>
      <c r="C8"/>
      <c r="D8" s="588"/>
      <c r="E8" s="589" t="s">
        <v>396</v>
      </c>
      <c r="F8" s="589" t="s">
        <v>397</v>
      </c>
      <c r="G8" s="590"/>
      <c r="H8" s="589" t="s">
        <v>398</v>
      </c>
      <c r="I8" s="589" t="s">
        <v>399</v>
      </c>
      <c r="J8" s="589" t="s">
        <v>400</v>
      </c>
      <c r="K8" s="589" t="s">
        <v>401</v>
      </c>
      <c r="L8" s="589" t="s">
        <v>402</v>
      </c>
      <c r="M8" s="589" t="s">
        <v>403</v>
      </c>
      <c r="N8" s="589" t="s">
        <v>404</v>
      </c>
      <c r="O8" s="589" t="s">
        <v>405</v>
      </c>
    </row>
    <row r="9" spans="2:15" ht="42" x14ac:dyDescent="0.25">
      <c r="B9" s="591" t="s">
        <v>364</v>
      </c>
      <c r="C9" s="592" t="s">
        <v>406</v>
      </c>
      <c r="D9" s="574">
        <v>1951.0213768800002</v>
      </c>
      <c r="E9" s="574">
        <v>1951.0213768800002</v>
      </c>
      <c r="F9" s="574">
        <v>0</v>
      </c>
      <c r="G9" s="574">
        <v>0</v>
      </c>
      <c r="H9" s="574">
        <v>0</v>
      </c>
      <c r="I9" s="574">
        <v>0</v>
      </c>
      <c r="J9" s="574">
        <v>0</v>
      </c>
      <c r="K9" s="574">
        <v>0</v>
      </c>
      <c r="L9" s="574">
        <v>0</v>
      </c>
      <c r="M9" s="574">
        <v>0</v>
      </c>
      <c r="N9" s="574">
        <v>0</v>
      </c>
      <c r="O9" s="574">
        <v>0</v>
      </c>
    </row>
    <row r="10" spans="2:15" x14ac:dyDescent="0.25">
      <c r="B10" s="591" t="s">
        <v>366</v>
      </c>
      <c r="C10" s="592" t="s">
        <v>367</v>
      </c>
      <c r="D10" s="574">
        <v>344912.32976867043</v>
      </c>
      <c r="E10" s="574">
        <v>344910.79058733041</v>
      </c>
      <c r="F10" s="574">
        <v>1.5391813399999998</v>
      </c>
      <c r="G10" s="574">
        <v>3319.6106219100002</v>
      </c>
      <c r="H10" s="574">
        <v>3115.7300265500003</v>
      </c>
      <c r="I10" s="574">
        <v>134.62311016999999</v>
      </c>
      <c r="J10" s="574">
        <v>61.309228599999997</v>
      </c>
      <c r="K10" s="574">
        <v>7.9482565899999997</v>
      </c>
      <c r="L10" s="574">
        <v>0</v>
      </c>
      <c r="M10" s="574">
        <v>0</v>
      </c>
      <c r="N10" s="574">
        <v>0</v>
      </c>
      <c r="O10" s="574">
        <v>2927.03268695</v>
      </c>
    </row>
    <row r="11" spans="2:15" x14ac:dyDescent="0.25">
      <c r="B11" s="591" t="s">
        <v>368</v>
      </c>
      <c r="C11" s="594" t="s">
        <v>369</v>
      </c>
      <c r="D11" s="574">
        <v>0</v>
      </c>
      <c r="E11" s="574">
        <v>0</v>
      </c>
      <c r="F11" s="574">
        <v>0</v>
      </c>
      <c r="G11" s="574">
        <v>0</v>
      </c>
      <c r="H11" s="574">
        <v>0</v>
      </c>
      <c r="I11" s="574">
        <v>0</v>
      </c>
      <c r="J11" s="574">
        <v>0</v>
      </c>
      <c r="K11" s="574">
        <v>0</v>
      </c>
      <c r="L11" s="574">
        <v>0</v>
      </c>
      <c r="M11" s="574">
        <v>0</v>
      </c>
      <c r="N11" s="574">
        <v>0</v>
      </c>
      <c r="O11" s="574">
        <v>0</v>
      </c>
    </row>
    <row r="12" spans="2:15" ht="21" x14ac:dyDescent="0.25">
      <c r="B12" s="591" t="s">
        <v>370</v>
      </c>
      <c r="C12" s="594" t="s">
        <v>371</v>
      </c>
      <c r="D12" s="574">
        <v>170.21570246000005</v>
      </c>
      <c r="E12" s="574">
        <v>170.21570246000005</v>
      </c>
      <c r="F12" s="574">
        <v>0</v>
      </c>
      <c r="G12" s="574">
        <v>0</v>
      </c>
      <c r="H12" s="574">
        <v>0</v>
      </c>
      <c r="I12" s="574">
        <v>0</v>
      </c>
      <c r="J12" s="574">
        <v>0</v>
      </c>
      <c r="K12" s="574">
        <v>0</v>
      </c>
      <c r="L12" s="574">
        <v>0</v>
      </c>
      <c r="M12" s="574">
        <v>0</v>
      </c>
      <c r="N12" s="574">
        <v>0</v>
      </c>
      <c r="O12" s="574">
        <v>0</v>
      </c>
    </row>
    <row r="13" spans="2:15" x14ac:dyDescent="0.25">
      <c r="B13" s="591" t="s">
        <v>372</v>
      </c>
      <c r="C13" s="594" t="s">
        <v>373</v>
      </c>
      <c r="D13" s="574">
        <v>8711.5787558000011</v>
      </c>
      <c r="E13" s="574">
        <v>8711.5787558000011</v>
      </c>
      <c r="F13" s="574">
        <v>0</v>
      </c>
      <c r="G13" s="574">
        <v>0</v>
      </c>
      <c r="H13" s="574">
        <v>0</v>
      </c>
      <c r="I13" s="574">
        <v>0</v>
      </c>
      <c r="J13" s="574">
        <v>0</v>
      </c>
      <c r="K13" s="574">
        <v>0</v>
      </c>
      <c r="L13" s="574">
        <v>0</v>
      </c>
      <c r="M13" s="574">
        <v>0</v>
      </c>
      <c r="N13" s="574">
        <v>0</v>
      </c>
      <c r="O13" s="574">
        <v>0</v>
      </c>
    </row>
    <row r="14" spans="2:15" ht="21" x14ac:dyDescent="0.25">
      <c r="B14" s="591" t="s">
        <v>374</v>
      </c>
      <c r="C14" s="594" t="s">
        <v>375</v>
      </c>
      <c r="D14" s="574">
        <v>1382.0466550799993</v>
      </c>
      <c r="E14" s="574">
        <v>1382.0466550799993</v>
      </c>
      <c r="F14" s="574">
        <v>0</v>
      </c>
      <c r="G14" s="574">
        <v>0.69572860999999997</v>
      </c>
      <c r="H14" s="574">
        <v>0.42123330999999997</v>
      </c>
      <c r="I14" s="574">
        <v>0.2744953</v>
      </c>
      <c r="J14" s="574">
        <v>0</v>
      </c>
      <c r="K14" s="574">
        <v>0</v>
      </c>
      <c r="L14" s="574">
        <v>0</v>
      </c>
      <c r="M14" s="574">
        <v>0</v>
      </c>
      <c r="N14" s="574">
        <v>0</v>
      </c>
      <c r="O14" s="574">
        <v>0.42123330999999997</v>
      </c>
    </row>
    <row r="15" spans="2:15" ht="21" x14ac:dyDescent="0.25">
      <c r="B15" s="591" t="s">
        <v>376</v>
      </c>
      <c r="C15" s="594" t="s">
        <v>377</v>
      </c>
      <c r="D15" s="574">
        <v>164354.11342925028</v>
      </c>
      <c r="E15" s="574">
        <v>164353.16308709027</v>
      </c>
      <c r="F15" s="574">
        <v>0.95034215999999994</v>
      </c>
      <c r="G15" s="574">
        <v>2004.2430274600001</v>
      </c>
      <c r="H15" s="574">
        <v>2001.0619812699999</v>
      </c>
      <c r="I15" s="574">
        <v>0.19799274</v>
      </c>
      <c r="J15" s="574">
        <v>0.8588545099999999</v>
      </c>
      <c r="K15" s="574">
        <v>2.1241989399999999</v>
      </c>
      <c r="L15" s="574">
        <v>0</v>
      </c>
      <c r="M15" s="574">
        <v>0</v>
      </c>
      <c r="N15" s="574">
        <v>0</v>
      </c>
      <c r="O15" s="574">
        <v>1934.46407774</v>
      </c>
    </row>
    <row r="16" spans="2:15" x14ac:dyDescent="0.25">
      <c r="B16" s="591" t="s">
        <v>378</v>
      </c>
      <c r="C16" s="594" t="s">
        <v>407</v>
      </c>
      <c r="D16" s="574">
        <v>41773.466967779961</v>
      </c>
      <c r="E16" s="574">
        <v>41773.466967779961</v>
      </c>
      <c r="F16" s="574">
        <v>0</v>
      </c>
      <c r="G16" s="574">
        <v>1143.8551749100002</v>
      </c>
      <c r="H16" s="574">
        <v>1141.5329832300001</v>
      </c>
      <c r="I16" s="574">
        <v>0.19799274</v>
      </c>
      <c r="J16" s="574">
        <v>0</v>
      </c>
      <c r="K16" s="574">
        <v>2.1241989399999999</v>
      </c>
      <c r="L16" s="574">
        <v>0</v>
      </c>
      <c r="M16" s="574">
        <v>0</v>
      </c>
      <c r="N16" s="574">
        <v>0</v>
      </c>
      <c r="O16" s="574">
        <v>1090.04985377</v>
      </c>
    </row>
    <row r="17" spans="2:15" x14ac:dyDescent="0.25">
      <c r="B17" s="591" t="s">
        <v>380</v>
      </c>
      <c r="C17" s="594" t="s">
        <v>379</v>
      </c>
      <c r="D17" s="574">
        <v>170294.3752260801</v>
      </c>
      <c r="E17" s="574">
        <v>170293.78638690012</v>
      </c>
      <c r="F17" s="574">
        <v>0.58883918000000002</v>
      </c>
      <c r="G17" s="574">
        <v>1314.6718658400005</v>
      </c>
      <c r="H17" s="574">
        <v>1114.2468119700004</v>
      </c>
      <c r="I17" s="574">
        <v>134.15062212999999</v>
      </c>
      <c r="J17" s="574">
        <v>60.450374089999997</v>
      </c>
      <c r="K17" s="574">
        <v>5.8240576499999994</v>
      </c>
      <c r="L17" s="574">
        <v>0</v>
      </c>
      <c r="M17" s="574">
        <v>0</v>
      </c>
      <c r="N17" s="574">
        <v>0</v>
      </c>
      <c r="O17" s="574">
        <v>992.14737589999993</v>
      </c>
    </row>
    <row r="18" spans="2:15" x14ac:dyDescent="0.25">
      <c r="B18" s="591" t="s">
        <v>382</v>
      </c>
      <c r="C18" s="592" t="s">
        <v>408</v>
      </c>
      <c r="D18" s="574">
        <v>16956.976052959999</v>
      </c>
      <c r="E18" s="574">
        <v>16956.976052959999</v>
      </c>
      <c r="F18" s="574">
        <v>0</v>
      </c>
      <c r="G18" s="574">
        <v>0</v>
      </c>
      <c r="H18" s="574">
        <v>0</v>
      </c>
      <c r="I18" s="574">
        <v>0</v>
      </c>
      <c r="J18" s="574">
        <v>0</v>
      </c>
      <c r="K18" s="574">
        <v>0</v>
      </c>
      <c r="L18" s="574">
        <v>0</v>
      </c>
      <c r="M18" s="574">
        <v>0</v>
      </c>
      <c r="N18" s="574">
        <v>0</v>
      </c>
      <c r="O18" s="574">
        <v>0</v>
      </c>
    </row>
    <row r="19" spans="2:15" x14ac:dyDescent="0.25">
      <c r="B19" s="595" t="s">
        <v>384</v>
      </c>
      <c r="C19" s="594" t="s">
        <v>369</v>
      </c>
      <c r="D19" s="574">
        <v>0</v>
      </c>
      <c r="E19" s="574">
        <v>0</v>
      </c>
      <c r="F19" s="574">
        <v>0</v>
      </c>
      <c r="G19" s="574">
        <v>0</v>
      </c>
      <c r="H19" s="574">
        <v>0</v>
      </c>
      <c r="I19" s="574">
        <v>0</v>
      </c>
      <c r="J19" s="574">
        <v>0</v>
      </c>
      <c r="K19" s="574">
        <v>0</v>
      </c>
      <c r="L19" s="574">
        <v>0</v>
      </c>
      <c r="M19" s="574">
        <v>0</v>
      </c>
      <c r="N19" s="574">
        <v>0</v>
      </c>
      <c r="O19" s="574">
        <v>0</v>
      </c>
    </row>
    <row r="20" spans="2:15" ht="21" x14ac:dyDescent="0.25">
      <c r="B20" s="595" t="s">
        <v>409</v>
      </c>
      <c r="C20" s="594" t="s">
        <v>371</v>
      </c>
      <c r="D20" s="574">
        <v>0</v>
      </c>
      <c r="E20" s="574">
        <v>0</v>
      </c>
      <c r="F20" s="574">
        <v>0</v>
      </c>
      <c r="G20" s="574">
        <v>0</v>
      </c>
      <c r="H20" s="574">
        <v>0</v>
      </c>
      <c r="I20" s="574">
        <v>0</v>
      </c>
      <c r="J20" s="574">
        <v>0</v>
      </c>
      <c r="K20" s="574">
        <v>0</v>
      </c>
      <c r="L20" s="574">
        <v>0</v>
      </c>
      <c r="M20" s="574">
        <v>0</v>
      </c>
      <c r="N20" s="574">
        <v>0</v>
      </c>
      <c r="O20" s="574">
        <v>0</v>
      </c>
    </row>
    <row r="21" spans="2:15" x14ac:dyDescent="0.25">
      <c r="B21" s="595" t="s">
        <v>410</v>
      </c>
      <c r="C21" s="594" t="s">
        <v>373</v>
      </c>
      <c r="D21" s="574">
        <v>16956.976052959999</v>
      </c>
      <c r="E21" s="574">
        <v>16956.976052959999</v>
      </c>
      <c r="F21" s="574">
        <v>0</v>
      </c>
      <c r="G21" s="574">
        <v>0</v>
      </c>
      <c r="H21" s="574">
        <v>0</v>
      </c>
      <c r="I21" s="574">
        <v>0</v>
      </c>
      <c r="J21" s="574">
        <v>0</v>
      </c>
      <c r="K21" s="574">
        <v>0</v>
      </c>
      <c r="L21" s="574">
        <v>0</v>
      </c>
      <c r="M21" s="574">
        <v>0</v>
      </c>
      <c r="N21" s="574">
        <v>0</v>
      </c>
      <c r="O21" s="574">
        <v>0</v>
      </c>
    </row>
    <row r="22" spans="2:15" ht="21" x14ac:dyDescent="0.25">
      <c r="B22" s="595" t="s">
        <v>411</v>
      </c>
      <c r="C22" s="594" t="s">
        <v>375</v>
      </c>
      <c r="D22" s="574">
        <v>0</v>
      </c>
      <c r="E22" s="574">
        <v>0</v>
      </c>
      <c r="F22" s="574">
        <v>0</v>
      </c>
      <c r="G22" s="574">
        <v>0</v>
      </c>
      <c r="H22" s="574">
        <v>0</v>
      </c>
      <c r="I22" s="574">
        <v>0</v>
      </c>
      <c r="J22" s="574">
        <v>0</v>
      </c>
      <c r="K22" s="574">
        <v>0</v>
      </c>
      <c r="L22" s="574">
        <v>0</v>
      </c>
      <c r="M22" s="574">
        <v>0</v>
      </c>
      <c r="N22" s="574">
        <v>0</v>
      </c>
      <c r="O22" s="574">
        <v>0</v>
      </c>
    </row>
    <row r="23" spans="2:15" ht="21" x14ac:dyDescent="0.25">
      <c r="B23" s="595" t="s">
        <v>412</v>
      </c>
      <c r="C23" s="594" t="s">
        <v>377</v>
      </c>
      <c r="D23" s="574">
        <v>0</v>
      </c>
      <c r="E23" s="574">
        <v>0</v>
      </c>
      <c r="F23" s="574">
        <v>0</v>
      </c>
      <c r="G23" s="574">
        <v>0</v>
      </c>
      <c r="H23" s="574">
        <v>0</v>
      </c>
      <c r="I23" s="574">
        <v>0</v>
      </c>
      <c r="J23" s="574">
        <v>0</v>
      </c>
      <c r="K23" s="574">
        <v>0</v>
      </c>
      <c r="L23" s="574">
        <v>0</v>
      </c>
      <c r="M23" s="574">
        <v>0</v>
      </c>
      <c r="N23" s="574">
        <v>0</v>
      </c>
      <c r="O23" s="574">
        <v>0</v>
      </c>
    </row>
    <row r="24" spans="2:15" ht="21" x14ac:dyDescent="0.25">
      <c r="B24" s="595" t="s">
        <v>413</v>
      </c>
      <c r="C24" s="592" t="s">
        <v>414</v>
      </c>
      <c r="D24" s="574">
        <v>15686.595802159996</v>
      </c>
      <c r="E24" s="761">
        <v>0</v>
      </c>
      <c r="F24" s="761">
        <v>0</v>
      </c>
      <c r="G24" s="574">
        <v>0.28096592999999997</v>
      </c>
      <c r="H24" s="761">
        <v>0</v>
      </c>
      <c r="I24" s="761">
        <v>0</v>
      </c>
      <c r="J24" s="761">
        <v>0</v>
      </c>
      <c r="K24" s="761">
        <v>0</v>
      </c>
      <c r="L24" s="761">
        <v>0</v>
      </c>
      <c r="M24" s="761">
        <v>0</v>
      </c>
      <c r="N24" s="761">
        <v>0</v>
      </c>
      <c r="O24" s="574">
        <v>0.17561162</v>
      </c>
    </row>
    <row r="25" spans="2:15" x14ac:dyDescent="0.25">
      <c r="B25" s="595" t="s">
        <v>415</v>
      </c>
      <c r="C25" s="594" t="s">
        <v>369</v>
      </c>
      <c r="D25" s="574">
        <v>0</v>
      </c>
      <c r="E25" s="761">
        <v>0</v>
      </c>
      <c r="F25" s="761">
        <v>0</v>
      </c>
      <c r="G25" s="574">
        <v>0</v>
      </c>
      <c r="H25" s="761">
        <v>0</v>
      </c>
      <c r="I25" s="761">
        <v>0</v>
      </c>
      <c r="J25" s="761">
        <v>0</v>
      </c>
      <c r="K25" s="761">
        <v>0</v>
      </c>
      <c r="L25" s="761">
        <v>0</v>
      </c>
      <c r="M25" s="761">
        <v>0</v>
      </c>
      <c r="N25" s="761">
        <v>0</v>
      </c>
      <c r="O25" s="574">
        <v>0</v>
      </c>
    </row>
    <row r="26" spans="2:15" ht="21" x14ac:dyDescent="0.25">
      <c r="B26" s="595" t="s">
        <v>416</v>
      </c>
      <c r="C26" s="594" t="s">
        <v>371</v>
      </c>
      <c r="D26" s="574">
        <v>0</v>
      </c>
      <c r="E26" s="761">
        <v>0</v>
      </c>
      <c r="F26" s="761">
        <v>0</v>
      </c>
      <c r="G26" s="574">
        <v>0</v>
      </c>
      <c r="H26" s="761">
        <v>0</v>
      </c>
      <c r="I26" s="761">
        <v>0</v>
      </c>
      <c r="J26" s="761">
        <v>0</v>
      </c>
      <c r="K26" s="761">
        <v>0</v>
      </c>
      <c r="L26" s="761">
        <v>0</v>
      </c>
      <c r="M26" s="761">
        <v>0</v>
      </c>
      <c r="N26" s="761">
        <v>0</v>
      </c>
      <c r="O26" s="574">
        <v>0</v>
      </c>
    </row>
    <row r="27" spans="2:15" x14ac:dyDescent="0.25">
      <c r="B27" s="595" t="s">
        <v>417</v>
      </c>
      <c r="C27" s="594" t="s">
        <v>373</v>
      </c>
      <c r="D27" s="574">
        <v>0</v>
      </c>
      <c r="E27" s="761">
        <v>0</v>
      </c>
      <c r="F27" s="761">
        <v>0</v>
      </c>
      <c r="G27" s="574">
        <v>0</v>
      </c>
      <c r="H27" s="761">
        <v>0</v>
      </c>
      <c r="I27" s="761">
        <v>0</v>
      </c>
      <c r="J27" s="761">
        <v>0</v>
      </c>
      <c r="K27" s="761">
        <v>0</v>
      </c>
      <c r="L27" s="761">
        <v>0</v>
      </c>
      <c r="M27" s="761">
        <v>0</v>
      </c>
      <c r="N27" s="761">
        <v>0</v>
      </c>
      <c r="O27" s="574">
        <v>0</v>
      </c>
    </row>
    <row r="28" spans="2:15" ht="21" x14ac:dyDescent="0.25">
      <c r="B28" s="595" t="s">
        <v>418</v>
      </c>
      <c r="C28" s="594" t="s">
        <v>375</v>
      </c>
      <c r="D28" s="574">
        <v>4.6155566599999993</v>
      </c>
      <c r="E28" s="761">
        <v>0</v>
      </c>
      <c r="F28" s="761">
        <v>0</v>
      </c>
      <c r="G28" s="574">
        <v>0</v>
      </c>
      <c r="H28" s="761">
        <v>0</v>
      </c>
      <c r="I28" s="761">
        <v>0</v>
      </c>
      <c r="J28" s="761">
        <v>0</v>
      </c>
      <c r="K28" s="761">
        <v>0</v>
      </c>
      <c r="L28" s="761">
        <v>0</v>
      </c>
      <c r="M28" s="761">
        <v>0</v>
      </c>
      <c r="N28" s="761">
        <v>0</v>
      </c>
      <c r="O28" s="574">
        <v>0</v>
      </c>
    </row>
    <row r="29" spans="2:15" ht="21" x14ac:dyDescent="0.25">
      <c r="B29" s="595" t="s">
        <v>419</v>
      </c>
      <c r="C29" s="594" t="s">
        <v>377</v>
      </c>
      <c r="D29" s="574">
        <v>14303.825219279996</v>
      </c>
      <c r="E29" s="761">
        <v>0</v>
      </c>
      <c r="F29" s="761">
        <v>0</v>
      </c>
      <c r="G29" s="574">
        <v>0</v>
      </c>
      <c r="H29" s="761">
        <v>0</v>
      </c>
      <c r="I29" s="761">
        <v>0</v>
      </c>
      <c r="J29" s="761">
        <v>0</v>
      </c>
      <c r="K29" s="761">
        <v>0</v>
      </c>
      <c r="L29" s="761">
        <v>0</v>
      </c>
      <c r="M29" s="761">
        <v>0</v>
      </c>
      <c r="N29" s="761">
        <v>0</v>
      </c>
      <c r="O29" s="574">
        <v>0</v>
      </c>
    </row>
    <row r="30" spans="2:15" x14ac:dyDescent="0.25">
      <c r="B30" s="595" t="s">
        <v>420</v>
      </c>
      <c r="C30" s="594" t="s">
        <v>379</v>
      </c>
      <c r="D30" s="574">
        <v>1378.1550262200021</v>
      </c>
      <c r="E30" s="761">
        <v>0</v>
      </c>
      <c r="F30" s="761">
        <v>0</v>
      </c>
      <c r="G30" s="574">
        <v>0.28096592999999997</v>
      </c>
      <c r="H30" s="761">
        <v>0</v>
      </c>
      <c r="I30" s="761">
        <v>0</v>
      </c>
      <c r="J30" s="761">
        <v>0</v>
      </c>
      <c r="K30" s="761">
        <v>0</v>
      </c>
      <c r="L30" s="761">
        <v>0</v>
      </c>
      <c r="M30" s="761">
        <v>0</v>
      </c>
      <c r="N30" s="761">
        <v>0</v>
      </c>
      <c r="O30" s="574">
        <v>0.17561162</v>
      </c>
    </row>
    <row r="31" spans="2:15" x14ac:dyDescent="0.25">
      <c r="B31" s="595" t="s">
        <v>421</v>
      </c>
      <c r="C31" s="597" t="s">
        <v>345</v>
      </c>
      <c r="D31" s="574">
        <v>377555.90162379039</v>
      </c>
      <c r="E31" s="574">
        <v>361867.76664029039</v>
      </c>
      <c r="F31" s="574">
        <v>1.5391813399999998</v>
      </c>
      <c r="G31" s="574">
        <v>3319.8915878400003</v>
      </c>
      <c r="H31" s="574">
        <v>3115.7300265500003</v>
      </c>
      <c r="I31" s="574">
        <v>134.62311016999999</v>
      </c>
      <c r="J31" s="574">
        <v>61.309228599999997</v>
      </c>
      <c r="K31" s="574">
        <v>7.9482565899999997</v>
      </c>
      <c r="L31" s="574">
        <v>0</v>
      </c>
      <c r="M31" s="574">
        <v>0</v>
      </c>
      <c r="N31" s="574">
        <v>0</v>
      </c>
      <c r="O31" s="574">
        <v>2927.2082985699999</v>
      </c>
    </row>
  </sheetData>
  <mergeCells count="4">
    <mergeCell ref="D6:O6"/>
    <mergeCell ref="D7:F7"/>
    <mergeCell ref="G7:O7"/>
    <mergeCell ref="B2:O2"/>
  </mergeCells>
  <pageMargins left="0.7" right="0.7" top="0.75" bottom="0.75" header="0.3" footer="0.3"/>
  <pageSetup paperSize="9" orientation="portrait"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31A5-A69D-46CA-9322-E59D9CA71474}">
  <dimension ref="B2:T40"/>
  <sheetViews>
    <sheetView zoomScale="85" zoomScaleNormal="85" workbookViewId="0">
      <selection activeCell="F35" sqref="F35"/>
    </sheetView>
  </sheetViews>
  <sheetFormatPr defaultColWidth="8.625" defaultRowHeight="15" x14ac:dyDescent="0.25"/>
  <cols>
    <col min="1" max="1" width="3.125" style="792" customWidth="1"/>
    <col min="2" max="2" width="3.875" style="792" customWidth="1"/>
    <col min="3" max="3" width="22.375" style="792" customWidth="1"/>
    <col min="4" max="4" width="16.875" style="792" bestFit="1" customWidth="1"/>
    <col min="5" max="5" width="16.125" style="792" customWidth="1"/>
    <col min="6" max="6" width="13.375" style="792" customWidth="1"/>
    <col min="7" max="7" width="19.875" style="792" customWidth="1"/>
    <col min="8" max="9" width="13.75" style="792" customWidth="1"/>
    <col min="10" max="10" width="14.625" style="792" customWidth="1"/>
    <col min="11" max="12" width="12.625" style="792" customWidth="1"/>
    <col min="13" max="13" width="11.5" style="792" customWidth="1"/>
    <col min="14" max="14" width="13.125" style="792" customWidth="1"/>
    <col min="15" max="15" width="14.125" style="792" customWidth="1"/>
    <col min="16" max="16" width="13.5" style="792" bestFit="1" customWidth="1"/>
    <col min="17" max="17" width="16.625" style="792" customWidth="1"/>
    <col min="18" max="18" width="14.125" style="792" customWidth="1"/>
    <col min="19" max="19" width="10.625" style="792" customWidth="1"/>
    <col min="20" max="20" width="13.5" style="792" bestFit="1" customWidth="1"/>
    <col min="21" max="16384" width="8.625" style="792"/>
  </cols>
  <sheetData>
    <row r="2" spans="2:20" ht="20.25" x14ac:dyDescent="0.25">
      <c r="B2" s="883" t="s">
        <v>422</v>
      </c>
      <c r="C2" s="884"/>
      <c r="D2" s="884"/>
      <c r="E2" s="884"/>
      <c r="F2" s="884"/>
      <c r="G2" s="884"/>
      <c r="H2" s="884"/>
      <c r="I2" s="884"/>
      <c r="J2" s="884"/>
      <c r="K2" s="884"/>
      <c r="L2" s="884"/>
      <c r="M2" s="884"/>
      <c r="N2" s="884"/>
      <c r="O2" s="884"/>
      <c r="P2" s="150"/>
      <c r="Q2" s="150"/>
      <c r="R2" s="150"/>
    </row>
    <row r="4" spans="2:20" ht="29.25" customHeight="1" x14ac:dyDescent="0.25">
      <c r="D4" s="799" t="s">
        <v>239</v>
      </c>
      <c r="E4" s="799" t="s">
        <v>240</v>
      </c>
      <c r="F4" s="799" t="s">
        <v>241</v>
      </c>
      <c r="G4" s="799" t="s">
        <v>242</v>
      </c>
      <c r="H4" s="799" t="s">
        <v>243</v>
      </c>
      <c r="I4" s="799" t="s">
        <v>386</v>
      </c>
      <c r="J4" s="799" t="s">
        <v>387</v>
      </c>
      <c r="K4" s="799" t="s">
        <v>388</v>
      </c>
      <c r="L4" s="799" t="s">
        <v>389</v>
      </c>
      <c r="M4" s="799" t="s">
        <v>390</v>
      </c>
      <c r="N4" s="799" t="s">
        <v>391</v>
      </c>
      <c r="O4" s="799" t="s">
        <v>392</v>
      </c>
      <c r="P4" s="799" t="s">
        <v>423</v>
      </c>
      <c r="Q4" s="799" t="s">
        <v>424</v>
      </c>
      <c r="R4" s="799" t="s">
        <v>425</v>
      </c>
    </row>
    <row r="5" spans="2:20" ht="30.6" customHeight="1" x14ac:dyDescent="0.25">
      <c r="D5" s="1090" t="s">
        <v>426</v>
      </c>
      <c r="E5" s="1090"/>
      <c r="F5" s="1090"/>
      <c r="G5" s="1090"/>
      <c r="H5" s="1090"/>
      <c r="I5" s="1090"/>
      <c r="J5" s="1091" t="s">
        <v>427</v>
      </c>
      <c r="K5" s="1091"/>
      <c r="L5" s="1091"/>
      <c r="M5" s="1091"/>
      <c r="N5" s="1091"/>
      <c r="O5" s="1092"/>
      <c r="P5" s="1093" t="s">
        <v>428</v>
      </c>
      <c r="Q5" s="1093" t="s">
        <v>429</v>
      </c>
      <c r="R5" s="1094"/>
    </row>
    <row r="6" spans="2:20" ht="25.5" customHeight="1" x14ac:dyDescent="0.25">
      <c r="D6" s="1095" t="s">
        <v>394</v>
      </c>
      <c r="E6" s="1096"/>
      <c r="F6" s="1097"/>
      <c r="G6" s="1095" t="s">
        <v>395</v>
      </c>
      <c r="H6" s="1096"/>
      <c r="I6" s="1097"/>
      <c r="J6" s="1101" t="s">
        <v>430</v>
      </c>
      <c r="K6" s="1096"/>
      <c r="L6" s="1097"/>
      <c r="M6" s="1102" t="s">
        <v>431</v>
      </c>
      <c r="N6" s="1103"/>
      <c r="O6" s="1104"/>
      <c r="P6" s="1093"/>
      <c r="Q6" s="1108" t="s">
        <v>432</v>
      </c>
      <c r="R6" s="1093" t="s">
        <v>433</v>
      </c>
    </row>
    <row r="7" spans="2:20" x14ac:dyDescent="0.25">
      <c r="D7" s="1098"/>
      <c r="E7" s="1099"/>
      <c r="F7" s="1100"/>
      <c r="G7" s="1098"/>
      <c r="H7" s="1099"/>
      <c r="I7" s="1100"/>
      <c r="J7" s="1098"/>
      <c r="K7" s="1099"/>
      <c r="L7" s="1100"/>
      <c r="M7" s="1105"/>
      <c r="N7" s="1106"/>
      <c r="O7" s="1107"/>
      <c r="P7" s="1093"/>
      <c r="Q7" s="1109"/>
      <c r="R7" s="1094"/>
    </row>
    <row r="8" spans="2:20" ht="28.5" customHeight="1" x14ac:dyDescent="0.25">
      <c r="D8" s="1098"/>
      <c r="E8" s="1099"/>
      <c r="F8" s="1100"/>
      <c r="G8" s="1098"/>
      <c r="H8" s="1099"/>
      <c r="I8" s="1100"/>
      <c r="J8" s="1098"/>
      <c r="K8" s="1099"/>
      <c r="L8" s="1100"/>
      <c r="M8" s="1105"/>
      <c r="N8" s="1106"/>
      <c r="O8" s="1107"/>
      <c r="P8" s="1093"/>
      <c r="Q8" s="1109"/>
      <c r="R8" s="1094"/>
    </row>
    <row r="9" spans="2:20" ht="28.5" customHeight="1" x14ac:dyDescent="0.25">
      <c r="C9" s="792" t="s">
        <v>361</v>
      </c>
      <c r="D9" s="800"/>
      <c r="E9" s="801" t="s">
        <v>434</v>
      </c>
      <c r="F9" s="801" t="s">
        <v>435</v>
      </c>
      <c r="G9" s="800"/>
      <c r="H9" s="801" t="s">
        <v>435</v>
      </c>
      <c r="I9" s="801" t="s">
        <v>436</v>
      </c>
      <c r="J9" s="800"/>
      <c r="K9" s="801" t="s">
        <v>434</v>
      </c>
      <c r="L9" s="801" t="s">
        <v>435</v>
      </c>
      <c r="M9" s="800"/>
      <c r="N9" s="801" t="s">
        <v>435</v>
      </c>
      <c r="O9" s="801" t="s">
        <v>436</v>
      </c>
      <c r="P9" s="1093"/>
      <c r="Q9" s="1109"/>
      <c r="R9" s="1094"/>
    </row>
    <row r="10" spans="2:20" ht="21" x14ac:dyDescent="0.25">
      <c r="B10" s="802" t="s">
        <v>364</v>
      </c>
      <c r="C10" s="797" t="s">
        <v>406</v>
      </c>
      <c r="D10" s="791">
        <f>+E10+F10</f>
        <v>0</v>
      </c>
      <c r="E10" s="791">
        <v>0</v>
      </c>
      <c r="F10" s="791">
        <v>0</v>
      </c>
      <c r="G10" s="800"/>
      <c r="H10" s="801"/>
      <c r="I10" s="801"/>
      <c r="J10" s="800"/>
      <c r="K10" s="801"/>
      <c r="L10" s="801"/>
      <c r="M10" s="800"/>
      <c r="N10" s="801"/>
      <c r="O10" s="801"/>
      <c r="P10" s="801"/>
      <c r="Q10" s="803"/>
      <c r="R10" s="804"/>
      <c r="S10" s="795"/>
      <c r="T10" s="795"/>
    </row>
    <row r="11" spans="2:20" x14ac:dyDescent="0.25">
      <c r="B11" s="789" t="s">
        <v>366</v>
      </c>
      <c r="C11" s="797" t="s">
        <v>367</v>
      </c>
      <c r="D11" s="806">
        <v>346863.35114555078</v>
      </c>
      <c r="E11" s="806">
        <v>339333.77495514089</v>
      </c>
      <c r="F11" s="806">
        <v>7529.5761904099963</v>
      </c>
      <c r="G11" s="806">
        <v>3319.6106219100016</v>
      </c>
      <c r="H11" s="806">
        <v>340.54073665999999</v>
      </c>
      <c r="I11" s="806">
        <v>2979.0698852500018</v>
      </c>
      <c r="J11" s="806">
        <v>1151.1739808899995</v>
      </c>
      <c r="K11" s="806">
        <v>747.24333387999957</v>
      </c>
      <c r="L11" s="806">
        <v>403.93064700999997</v>
      </c>
      <c r="M11" s="806">
        <v>261.29307540000013</v>
      </c>
      <c r="N11" s="806">
        <v>7.719617699999997</v>
      </c>
      <c r="O11" s="806">
        <v>253.57345770000012</v>
      </c>
      <c r="P11" s="806">
        <v>0</v>
      </c>
      <c r="Q11" s="806">
        <v>335197.85906961077</v>
      </c>
      <c r="R11" s="806">
        <v>3058.3175465100021</v>
      </c>
      <c r="S11" s="795"/>
      <c r="T11" s="795"/>
    </row>
    <row r="12" spans="2:20" x14ac:dyDescent="0.25">
      <c r="B12" s="789" t="s">
        <v>368</v>
      </c>
      <c r="C12" s="798" t="s">
        <v>369</v>
      </c>
      <c r="D12" s="806">
        <v>1211.7145773099999</v>
      </c>
      <c r="E12" s="806">
        <v>1211.7145773099999</v>
      </c>
      <c r="F12" s="806">
        <v>0</v>
      </c>
      <c r="G12" s="806">
        <v>0</v>
      </c>
      <c r="H12" s="806">
        <v>0</v>
      </c>
      <c r="I12" s="806">
        <v>0</v>
      </c>
      <c r="J12" s="806">
        <v>0</v>
      </c>
      <c r="K12" s="806">
        <v>0</v>
      </c>
      <c r="L12" s="806">
        <v>0</v>
      </c>
      <c r="M12" s="806">
        <v>0</v>
      </c>
      <c r="N12" s="806">
        <v>0</v>
      </c>
      <c r="O12" s="806">
        <v>0</v>
      </c>
      <c r="P12" s="806">
        <v>0</v>
      </c>
      <c r="Q12" s="806">
        <v>0</v>
      </c>
      <c r="R12" s="806">
        <v>0</v>
      </c>
      <c r="S12" s="795"/>
      <c r="T12" s="795"/>
    </row>
    <row r="13" spans="2:20" x14ac:dyDescent="0.25">
      <c r="B13" s="789" t="s">
        <v>370</v>
      </c>
      <c r="C13" s="798" t="s">
        <v>371</v>
      </c>
      <c r="D13" s="806">
        <v>170.21570246000005</v>
      </c>
      <c r="E13" s="806">
        <v>170.21570246000005</v>
      </c>
      <c r="F13" s="806">
        <v>0</v>
      </c>
      <c r="G13" s="806">
        <v>0</v>
      </c>
      <c r="H13" s="806">
        <v>0</v>
      </c>
      <c r="I13" s="806">
        <v>0</v>
      </c>
      <c r="J13" s="806">
        <v>9.0305199999999974E-2</v>
      </c>
      <c r="K13" s="806">
        <v>9.0305199999999974E-2</v>
      </c>
      <c r="L13" s="806">
        <v>0</v>
      </c>
      <c r="M13" s="806">
        <v>0</v>
      </c>
      <c r="N13" s="806">
        <v>0</v>
      </c>
      <c r="O13" s="806">
        <v>0</v>
      </c>
      <c r="P13" s="806">
        <v>0</v>
      </c>
      <c r="Q13" s="806">
        <v>170.12539726000006</v>
      </c>
      <c r="R13" s="806">
        <v>0</v>
      </c>
      <c r="S13" s="795"/>
      <c r="T13" s="795"/>
    </row>
    <row r="14" spans="2:20" x14ac:dyDescent="0.25">
      <c r="B14" s="789" t="s">
        <v>372</v>
      </c>
      <c r="C14" s="798" t="s">
        <v>373</v>
      </c>
      <c r="D14" s="806">
        <v>9450.8855553699996</v>
      </c>
      <c r="E14" s="806">
        <v>9449.6396245699998</v>
      </c>
      <c r="F14" s="806">
        <v>1.2459307999999998</v>
      </c>
      <c r="G14" s="806">
        <v>0</v>
      </c>
      <c r="H14" s="806">
        <v>0</v>
      </c>
      <c r="I14" s="806">
        <v>0</v>
      </c>
      <c r="J14" s="806">
        <v>0.63434605999999993</v>
      </c>
      <c r="K14" s="806">
        <v>0</v>
      </c>
      <c r="L14" s="806">
        <v>0.63434605999999993</v>
      </c>
      <c r="M14" s="806">
        <v>0</v>
      </c>
      <c r="N14" s="806">
        <v>0</v>
      </c>
      <c r="O14" s="806">
        <v>0</v>
      </c>
      <c r="P14" s="806">
        <v>0</v>
      </c>
      <c r="Q14" s="806">
        <v>7.9151285699999994</v>
      </c>
      <c r="R14" s="806">
        <v>0</v>
      </c>
      <c r="S14" s="795"/>
      <c r="T14" s="795"/>
    </row>
    <row r="15" spans="2:20" x14ac:dyDescent="0.25">
      <c r="B15" s="789" t="s">
        <v>374</v>
      </c>
      <c r="C15" s="798" t="s">
        <v>375</v>
      </c>
      <c r="D15" s="806">
        <v>1382.0466550799999</v>
      </c>
      <c r="E15" s="806">
        <v>1280.4664851399998</v>
      </c>
      <c r="F15" s="806">
        <v>101.58016993999998</v>
      </c>
      <c r="G15" s="806">
        <v>0.69572860999999997</v>
      </c>
      <c r="H15" s="806">
        <v>0.2744953</v>
      </c>
      <c r="I15" s="806">
        <v>0.42123330999999997</v>
      </c>
      <c r="J15" s="806">
        <v>0.34004680000000004</v>
      </c>
      <c r="K15" s="806">
        <v>0.34004680000000004</v>
      </c>
      <c r="L15" s="806">
        <v>0</v>
      </c>
      <c r="M15" s="806">
        <v>0.24230639999999998</v>
      </c>
      <c r="N15" s="806">
        <v>5.3515359999999991E-2</v>
      </c>
      <c r="O15" s="806">
        <v>0.18879103999999997</v>
      </c>
      <c r="P15" s="806">
        <v>0</v>
      </c>
      <c r="Q15" s="806">
        <v>1381.70660828</v>
      </c>
      <c r="R15" s="806">
        <v>0.45342221000000005</v>
      </c>
      <c r="S15" s="795"/>
      <c r="T15" s="795"/>
    </row>
    <row r="16" spans="2:20" x14ac:dyDescent="0.25">
      <c r="B16" s="789" t="s">
        <v>376</v>
      </c>
      <c r="C16" s="798" t="s">
        <v>377</v>
      </c>
      <c r="D16" s="806">
        <v>164354.11342924982</v>
      </c>
      <c r="E16" s="806">
        <v>162575.23617930981</v>
      </c>
      <c r="F16" s="806">
        <v>1778.8772499399997</v>
      </c>
      <c r="G16" s="806">
        <v>2004.2430274600001</v>
      </c>
      <c r="H16" s="806">
        <v>60.819532429999988</v>
      </c>
      <c r="I16" s="806">
        <v>1943.4234950299999</v>
      </c>
      <c r="J16" s="806">
        <v>564.44872810999891</v>
      </c>
      <c r="K16" s="806">
        <v>396.846943589999</v>
      </c>
      <c r="L16" s="806">
        <v>167.60178451999997</v>
      </c>
      <c r="M16" s="806">
        <v>173.33763408000002</v>
      </c>
      <c r="N16" s="806">
        <v>0.21331977999999996</v>
      </c>
      <c r="O16" s="806">
        <v>173.12431430000001</v>
      </c>
      <c r="P16" s="806">
        <v>0</v>
      </c>
      <c r="Q16" s="806">
        <v>163929.39726413981</v>
      </c>
      <c r="R16" s="806">
        <v>1830.9053933800001</v>
      </c>
      <c r="S16" s="795"/>
      <c r="T16" s="795"/>
    </row>
    <row r="17" spans="2:20" x14ac:dyDescent="0.25">
      <c r="B17" s="789" t="s">
        <v>378</v>
      </c>
      <c r="C17" s="805" t="s">
        <v>437</v>
      </c>
      <c r="D17" s="806">
        <v>41773.466967780012</v>
      </c>
      <c r="E17" s="806">
        <v>40709.826045040019</v>
      </c>
      <c r="F17" s="806">
        <v>1063.64092274</v>
      </c>
      <c r="G17" s="806">
        <v>1143.8551749100004</v>
      </c>
      <c r="H17" s="806">
        <v>51.68112219999999</v>
      </c>
      <c r="I17" s="806">
        <v>1092.1740527100003</v>
      </c>
      <c r="J17" s="806">
        <v>86.730565440000191</v>
      </c>
      <c r="K17" s="806">
        <v>75.560715670000192</v>
      </c>
      <c r="L17" s="806">
        <v>11.169849769999994</v>
      </c>
      <c r="M17" s="806">
        <v>155.50073194000001</v>
      </c>
      <c r="N17" s="806">
        <v>0.19446681999999998</v>
      </c>
      <c r="O17" s="806">
        <v>155.30626512000001</v>
      </c>
      <c r="P17" s="806">
        <v>0</v>
      </c>
      <c r="Q17" s="806">
        <v>41686.736402340022</v>
      </c>
      <c r="R17" s="806">
        <v>988.35444297000026</v>
      </c>
      <c r="S17" s="795"/>
      <c r="T17" s="795"/>
    </row>
    <row r="18" spans="2:20" x14ac:dyDescent="0.25">
      <c r="B18" s="789" t="s">
        <v>380</v>
      </c>
      <c r="C18" s="798" t="s">
        <v>379</v>
      </c>
      <c r="D18" s="806">
        <v>170294.375226081</v>
      </c>
      <c r="E18" s="806">
        <v>164646.502386351</v>
      </c>
      <c r="F18" s="806">
        <v>5647.8728397299956</v>
      </c>
      <c r="G18" s="806">
        <v>1314.6718658400021</v>
      </c>
      <c r="H18" s="806">
        <v>279.44670893</v>
      </c>
      <c r="I18" s="806">
        <v>1035.2251569100019</v>
      </c>
      <c r="J18" s="806">
        <v>585.6605547200005</v>
      </c>
      <c r="K18" s="806">
        <v>349.96603829000048</v>
      </c>
      <c r="L18" s="806">
        <v>235.69451642999999</v>
      </c>
      <c r="M18" s="806">
        <v>87.713134920000115</v>
      </c>
      <c r="N18" s="806">
        <v>7.4527825599999975</v>
      </c>
      <c r="O18" s="806">
        <v>80.260352360000113</v>
      </c>
      <c r="P18" s="806">
        <v>0</v>
      </c>
      <c r="Q18" s="806">
        <v>169708.714671361</v>
      </c>
      <c r="R18" s="806">
        <v>1226.9587309200019</v>
      </c>
      <c r="S18" s="795"/>
      <c r="T18" s="795"/>
    </row>
    <row r="19" spans="2:20" x14ac:dyDescent="0.25">
      <c r="B19" s="789" t="s">
        <v>382</v>
      </c>
      <c r="C19" s="797" t="s">
        <v>408</v>
      </c>
      <c r="D19" s="806">
        <v>16956.976052959999</v>
      </c>
      <c r="E19" s="806">
        <v>16956.976052959999</v>
      </c>
      <c r="F19" s="806">
        <v>0</v>
      </c>
      <c r="G19" s="806">
        <v>0</v>
      </c>
      <c r="H19" s="806">
        <v>0</v>
      </c>
      <c r="I19" s="806">
        <v>0</v>
      </c>
      <c r="J19" s="806">
        <v>0</v>
      </c>
      <c r="K19" s="806">
        <v>0</v>
      </c>
      <c r="L19" s="806">
        <v>0</v>
      </c>
      <c r="M19" s="806">
        <v>0</v>
      </c>
      <c r="N19" s="806">
        <v>0</v>
      </c>
      <c r="O19" s="806">
        <v>0</v>
      </c>
      <c r="P19" s="806">
        <v>0</v>
      </c>
      <c r="Q19" s="806">
        <v>0</v>
      </c>
      <c r="R19" s="806">
        <v>0</v>
      </c>
      <c r="S19" s="795"/>
      <c r="T19" s="795"/>
    </row>
    <row r="20" spans="2:20" x14ac:dyDescent="0.25">
      <c r="B20" s="789" t="s">
        <v>384</v>
      </c>
      <c r="C20" s="798" t="s">
        <v>369</v>
      </c>
      <c r="D20" s="806">
        <v>0</v>
      </c>
      <c r="E20" s="806">
        <v>0</v>
      </c>
      <c r="F20" s="806">
        <v>0</v>
      </c>
      <c r="G20" s="806">
        <v>0</v>
      </c>
      <c r="H20" s="806">
        <v>0</v>
      </c>
      <c r="I20" s="806">
        <v>0</v>
      </c>
      <c r="J20" s="806">
        <v>0</v>
      </c>
      <c r="K20" s="806">
        <v>0</v>
      </c>
      <c r="L20" s="806">
        <v>0</v>
      </c>
      <c r="M20" s="806">
        <v>0</v>
      </c>
      <c r="N20" s="806">
        <v>0</v>
      </c>
      <c r="O20" s="806">
        <v>0</v>
      </c>
      <c r="P20" s="806">
        <v>0</v>
      </c>
      <c r="Q20" s="806">
        <v>0</v>
      </c>
      <c r="R20" s="806">
        <v>0</v>
      </c>
      <c r="S20" s="795"/>
      <c r="T20" s="795"/>
    </row>
    <row r="21" spans="2:20" x14ac:dyDescent="0.25">
      <c r="B21" s="789" t="s">
        <v>409</v>
      </c>
      <c r="C21" s="798" t="s">
        <v>371</v>
      </c>
      <c r="D21" s="806">
        <v>0</v>
      </c>
      <c r="E21" s="806">
        <v>0</v>
      </c>
      <c r="F21" s="806">
        <v>0</v>
      </c>
      <c r="G21" s="806">
        <v>0</v>
      </c>
      <c r="H21" s="806">
        <v>0</v>
      </c>
      <c r="I21" s="806">
        <v>0</v>
      </c>
      <c r="J21" s="806">
        <v>0</v>
      </c>
      <c r="K21" s="806">
        <v>0</v>
      </c>
      <c r="L21" s="806">
        <v>0</v>
      </c>
      <c r="M21" s="806">
        <v>0</v>
      </c>
      <c r="N21" s="806">
        <v>0</v>
      </c>
      <c r="O21" s="806">
        <v>0</v>
      </c>
      <c r="P21" s="806">
        <v>0</v>
      </c>
      <c r="Q21" s="806">
        <v>0</v>
      </c>
      <c r="R21" s="806">
        <v>0</v>
      </c>
      <c r="S21" s="795"/>
      <c r="T21" s="795"/>
    </row>
    <row r="22" spans="2:20" x14ac:dyDescent="0.25">
      <c r="B22" s="789" t="s">
        <v>410</v>
      </c>
      <c r="C22" s="798" t="s">
        <v>373</v>
      </c>
      <c r="D22" s="806">
        <v>16956.976052959999</v>
      </c>
      <c r="E22" s="806">
        <v>16956.976052959999</v>
      </c>
      <c r="F22" s="806">
        <v>0</v>
      </c>
      <c r="G22" s="806">
        <v>0</v>
      </c>
      <c r="H22" s="806">
        <v>0</v>
      </c>
      <c r="I22" s="806">
        <v>0</v>
      </c>
      <c r="J22" s="806">
        <v>0</v>
      </c>
      <c r="K22" s="806">
        <v>0</v>
      </c>
      <c r="L22" s="806">
        <v>0</v>
      </c>
      <c r="M22" s="806">
        <v>0</v>
      </c>
      <c r="N22" s="806">
        <v>0</v>
      </c>
      <c r="O22" s="806">
        <v>0</v>
      </c>
      <c r="P22" s="806">
        <v>0</v>
      </c>
      <c r="Q22" s="806">
        <v>0</v>
      </c>
      <c r="R22" s="806">
        <v>0</v>
      </c>
      <c r="S22" s="795"/>
      <c r="T22" s="795"/>
    </row>
    <row r="23" spans="2:20" x14ac:dyDescent="0.25">
      <c r="B23" s="789" t="s">
        <v>411</v>
      </c>
      <c r="C23" s="798" t="s">
        <v>375</v>
      </c>
      <c r="D23" s="806">
        <v>0</v>
      </c>
      <c r="E23" s="806">
        <v>0</v>
      </c>
      <c r="F23" s="806">
        <v>0</v>
      </c>
      <c r="G23" s="806">
        <v>0</v>
      </c>
      <c r="H23" s="806">
        <v>0</v>
      </c>
      <c r="I23" s="806">
        <v>0</v>
      </c>
      <c r="J23" s="806">
        <v>0</v>
      </c>
      <c r="K23" s="806">
        <v>0</v>
      </c>
      <c r="L23" s="806">
        <v>0</v>
      </c>
      <c r="M23" s="806">
        <v>0</v>
      </c>
      <c r="N23" s="806">
        <v>0</v>
      </c>
      <c r="O23" s="806">
        <v>0</v>
      </c>
      <c r="P23" s="806">
        <v>0</v>
      </c>
      <c r="Q23" s="806">
        <v>0</v>
      </c>
      <c r="R23" s="806">
        <v>0</v>
      </c>
      <c r="S23" s="795"/>
      <c r="T23" s="795"/>
    </row>
    <row r="24" spans="2:20" x14ac:dyDescent="0.25">
      <c r="B24" s="789" t="s">
        <v>412</v>
      </c>
      <c r="C24" s="798" t="s">
        <v>377</v>
      </c>
      <c r="D24" s="806">
        <v>0</v>
      </c>
      <c r="E24" s="806">
        <v>0</v>
      </c>
      <c r="F24" s="806">
        <v>0</v>
      </c>
      <c r="G24" s="806">
        <v>0</v>
      </c>
      <c r="H24" s="806">
        <v>0</v>
      </c>
      <c r="I24" s="806">
        <v>0</v>
      </c>
      <c r="J24" s="806">
        <v>0</v>
      </c>
      <c r="K24" s="806">
        <v>0</v>
      </c>
      <c r="L24" s="806">
        <v>0</v>
      </c>
      <c r="M24" s="806">
        <v>0</v>
      </c>
      <c r="N24" s="806">
        <v>0</v>
      </c>
      <c r="O24" s="806">
        <v>0</v>
      </c>
      <c r="P24" s="806">
        <v>0</v>
      </c>
      <c r="Q24" s="806">
        <v>0</v>
      </c>
      <c r="R24" s="806">
        <v>0</v>
      </c>
      <c r="S24" s="795"/>
      <c r="T24" s="795"/>
    </row>
    <row r="25" spans="2:20" x14ac:dyDescent="0.25">
      <c r="B25" s="789" t="s">
        <v>413</v>
      </c>
      <c r="C25" s="797" t="s">
        <v>414</v>
      </c>
      <c r="D25" s="806">
        <v>15686.595802159991</v>
      </c>
      <c r="E25" s="806">
        <v>15686.595802159991</v>
      </c>
      <c r="F25" s="806">
        <v>0</v>
      </c>
      <c r="G25" s="806">
        <v>0.28096592999999997</v>
      </c>
      <c r="H25" s="806">
        <v>0.10535430999999998</v>
      </c>
      <c r="I25" s="806">
        <v>0.17561162</v>
      </c>
      <c r="J25" s="806">
        <v>11.042289700000005</v>
      </c>
      <c r="K25" s="806">
        <v>7.5060845600000032</v>
      </c>
      <c r="L25" s="806">
        <v>3.5362051399999999</v>
      </c>
      <c r="M25" s="806">
        <v>0</v>
      </c>
      <c r="N25" s="806">
        <v>0</v>
      </c>
      <c r="O25" s="806">
        <v>0</v>
      </c>
      <c r="P25" s="761">
        <v>0</v>
      </c>
      <c r="Q25" s="806">
        <v>0</v>
      </c>
      <c r="R25" s="806">
        <v>0</v>
      </c>
      <c r="S25" s="795"/>
      <c r="T25" s="795"/>
    </row>
    <row r="26" spans="2:20" x14ac:dyDescent="0.25">
      <c r="B26" s="789" t="s">
        <v>415</v>
      </c>
      <c r="C26" s="798" t="s">
        <v>369</v>
      </c>
      <c r="D26" s="806">
        <v>0</v>
      </c>
      <c r="E26" s="806">
        <v>0</v>
      </c>
      <c r="F26" s="806">
        <v>0</v>
      </c>
      <c r="G26" s="806">
        <v>0</v>
      </c>
      <c r="H26" s="806">
        <v>0</v>
      </c>
      <c r="I26" s="806">
        <v>0</v>
      </c>
      <c r="J26" s="806">
        <v>0</v>
      </c>
      <c r="K26" s="806">
        <v>0</v>
      </c>
      <c r="L26" s="806">
        <v>0</v>
      </c>
      <c r="M26" s="806">
        <v>0</v>
      </c>
      <c r="N26" s="806">
        <v>0</v>
      </c>
      <c r="O26" s="806">
        <v>0</v>
      </c>
      <c r="P26" s="761">
        <v>0</v>
      </c>
      <c r="Q26" s="806">
        <v>0</v>
      </c>
      <c r="R26" s="806">
        <v>0</v>
      </c>
      <c r="S26" s="795"/>
      <c r="T26" s="795"/>
    </row>
    <row r="27" spans="2:20" x14ac:dyDescent="0.25">
      <c r="B27" s="789" t="s">
        <v>416</v>
      </c>
      <c r="C27" s="798" t="s">
        <v>371</v>
      </c>
      <c r="D27" s="806">
        <v>0</v>
      </c>
      <c r="E27" s="806">
        <v>0</v>
      </c>
      <c r="F27" s="806">
        <v>0</v>
      </c>
      <c r="G27" s="806">
        <v>0</v>
      </c>
      <c r="H27" s="806">
        <v>0</v>
      </c>
      <c r="I27" s="806">
        <v>0</v>
      </c>
      <c r="J27" s="806">
        <v>0</v>
      </c>
      <c r="K27" s="806">
        <v>0</v>
      </c>
      <c r="L27" s="806">
        <v>0</v>
      </c>
      <c r="M27" s="806">
        <v>0</v>
      </c>
      <c r="N27" s="806">
        <v>0</v>
      </c>
      <c r="O27" s="806">
        <v>0</v>
      </c>
      <c r="P27" s="761">
        <v>0</v>
      </c>
      <c r="Q27" s="806">
        <v>0</v>
      </c>
      <c r="R27" s="806">
        <v>0</v>
      </c>
      <c r="S27" s="795"/>
      <c r="T27" s="795"/>
    </row>
    <row r="28" spans="2:20" x14ac:dyDescent="0.25">
      <c r="B28" s="789" t="s">
        <v>417</v>
      </c>
      <c r="C28" s="798" t="s">
        <v>373</v>
      </c>
      <c r="D28" s="806">
        <v>0</v>
      </c>
      <c r="E28" s="806">
        <v>0</v>
      </c>
      <c r="F28" s="806">
        <v>0</v>
      </c>
      <c r="G28" s="806">
        <v>0</v>
      </c>
      <c r="H28" s="806">
        <v>0</v>
      </c>
      <c r="I28" s="806">
        <v>0</v>
      </c>
      <c r="J28" s="806">
        <v>0</v>
      </c>
      <c r="K28" s="806">
        <v>0</v>
      </c>
      <c r="L28" s="806">
        <v>0</v>
      </c>
      <c r="M28" s="806">
        <v>0</v>
      </c>
      <c r="N28" s="806">
        <v>0</v>
      </c>
      <c r="O28" s="806">
        <v>0</v>
      </c>
      <c r="P28" s="761">
        <v>0</v>
      </c>
      <c r="Q28" s="806">
        <v>0</v>
      </c>
      <c r="R28" s="806">
        <v>0</v>
      </c>
      <c r="S28" s="795"/>
      <c r="T28" s="795"/>
    </row>
    <row r="29" spans="2:20" x14ac:dyDescent="0.25">
      <c r="B29" s="789" t="s">
        <v>418</v>
      </c>
      <c r="C29" s="798" t="s">
        <v>375</v>
      </c>
      <c r="D29" s="806">
        <v>4.6155566599999993</v>
      </c>
      <c r="E29" s="806">
        <v>4.6155566599999993</v>
      </c>
      <c r="F29" s="806">
        <v>0</v>
      </c>
      <c r="G29" s="806">
        <v>0</v>
      </c>
      <c r="H29" s="806">
        <v>0</v>
      </c>
      <c r="I29" s="806">
        <v>0</v>
      </c>
      <c r="J29" s="806">
        <v>0</v>
      </c>
      <c r="K29" s="806">
        <v>0</v>
      </c>
      <c r="L29" s="806">
        <v>0</v>
      </c>
      <c r="M29" s="806">
        <v>0</v>
      </c>
      <c r="N29" s="806">
        <v>0</v>
      </c>
      <c r="O29" s="806">
        <v>0</v>
      </c>
      <c r="P29" s="761">
        <v>0</v>
      </c>
      <c r="Q29" s="806">
        <v>0</v>
      </c>
      <c r="R29" s="806">
        <v>0</v>
      </c>
      <c r="S29" s="795"/>
      <c r="T29" s="795"/>
    </row>
    <row r="30" spans="2:20" x14ac:dyDescent="0.25">
      <c r="B30" s="789" t="s">
        <v>419</v>
      </c>
      <c r="C30" s="798" t="s">
        <v>377</v>
      </c>
      <c r="D30" s="806">
        <v>14303.825219279992</v>
      </c>
      <c r="E30" s="806">
        <v>14303.825219279992</v>
      </c>
      <c r="F30" s="806">
        <v>0</v>
      </c>
      <c r="G30" s="806">
        <v>0</v>
      </c>
      <c r="H30" s="806">
        <v>0</v>
      </c>
      <c r="I30" s="806">
        <v>0</v>
      </c>
      <c r="J30" s="806">
        <v>10.988707820000004</v>
      </c>
      <c r="K30" s="806">
        <v>7.4525026800000038</v>
      </c>
      <c r="L30" s="806">
        <v>3.5362051399999999</v>
      </c>
      <c r="M30" s="806">
        <v>0</v>
      </c>
      <c r="N30" s="806">
        <v>0</v>
      </c>
      <c r="O30" s="806">
        <v>0</v>
      </c>
      <c r="P30" s="761">
        <v>0</v>
      </c>
      <c r="Q30" s="806">
        <v>0</v>
      </c>
      <c r="R30" s="806">
        <v>0</v>
      </c>
      <c r="S30" s="795"/>
      <c r="T30" s="795"/>
    </row>
    <row r="31" spans="2:20" x14ac:dyDescent="0.25">
      <c r="B31" s="789" t="s">
        <v>420</v>
      </c>
      <c r="C31" s="798" t="s">
        <v>379</v>
      </c>
      <c r="D31" s="806">
        <v>1378.1550262199985</v>
      </c>
      <c r="E31" s="806">
        <v>1378.1550262199985</v>
      </c>
      <c r="F31" s="806">
        <v>0</v>
      </c>
      <c r="G31" s="806">
        <v>0.28096592999999997</v>
      </c>
      <c r="H31" s="806">
        <v>0.10535430999999998</v>
      </c>
      <c r="I31" s="806">
        <v>0.17561162</v>
      </c>
      <c r="J31" s="806">
        <v>5.3581880000000005E-2</v>
      </c>
      <c r="K31" s="806">
        <v>5.3581880000000005E-2</v>
      </c>
      <c r="L31" s="806">
        <v>0</v>
      </c>
      <c r="M31" s="806">
        <v>0</v>
      </c>
      <c r="N31" s="806">
        <v>0</v>
      </c>
      <c r="O31" s="806">
        <v>0</v>
      </c>
      <c r="P31" s="761">
        <v>0</v>
      </c>
      <c r="Q31" s="806">
        <v>0</v>
      </c>
      <c r="R31" s="806">
        <v>0</v>
      </c>
      <c r="S31" s="795"/>
      <c r="T31" s="795"/>
    </row>
    <row r="32" spans="2:20" x14ac:dyDescent="0.25">
      <c r="B32" s="789" t="s">
        <v>421</v>
      </c>
      <c r="C32" s="790" t="s">
        <v>345</v>
      </c>
      <c r="D32" s="806">
        <v>379506.92300067079</v>
      </c>
      <c r="E32" s="806">
        <v>371977.34681026085</v>
      </c>
      <c r="F32" s="806">
        <v>7529.5761904099963</v>
      </c>
      <c r="G32" s="806">
        <v>3319.8915878400016</v>
      </c>
      <c r="H32" s="806">
        <v>340.64609096999999</v>
      </c>
      <c r="I32" s="806">
        <v>2979.2454968700017</v>
      </c>
      <c r="J32" s="806">
        <v>1162.2162705899993</v>
      </c>
      <c r="K32" s="806">
        <v>754.74941843999954</v>
      </c>
      <c r="L32" s="806">
        <v>407.46685214999997</v>
      </c>
      <c r="M32" s="806">
        <v>261.29307540000013</v>
      </c>
      <c r="N32" s="806">
        <v>7.719617699999997</v>
      </c>
      <c r="O32" s="806">
        <v>253.57345770000012</v>
      </c>
      <c r="P32" s="806">
        <v>0</v>
      </c>
      <c r="Q32" s="806">
        <v>335197.85906961077</v>
      </c>
      <c r="R32" s="806">
        <v>3058.3175465100021</v>
      </c>
    </row>
    <row r="34" spans="4:18" x14ac:dyDescent="0.25">
      <c r="D34" s="793"/>
      <c r="E34" s="793"/>
      <c r="F34" s="793"/>
      <c r="G34" s="794"/>
      <c r="I34" s="795"/>
      <c r="J34" s="795"/>
      <c r="K34" s="795"/>
      <c r="L34" s="795"/>
      <c r="M34" s="795"/>
      <c r="O34" s="795"/>
      <c r="P34" s="795"/>
      <c r="Q34" s="793"/>
      <c r="R34" s="795"/>
    </row>
    <row r="35" spans="4:18" x14ac:dyDescent="0.25">
      <c r="D35" s="793"/>
      <c r="E35" s="793"/>
      <c r="F35" s="793"/>
      <c r="G35" s="794"/>
      <c r="I35" s="795"/>
      <c r="J35" s="795"/>
      <c r="K35" s="795"/>
      <c r="L35" s="795"/>
      <c r="M35" s="795"/>
      <c r="O35" s="795"/>
      <c r="P35" s="793"/>
      <c r="Q35" s="793"/>
      <c r="R35" s="795"/>
    </row>
    <row r="36" spans="4:18" x14ac:dyDescent="0.25">
      <c r="D36" s="793"/>
      <c r="E36" s="793"/>
      <c r="F36" s="793"/>
      <c r="G36" s="794"/>
      <c r="I36" s="795"/>
      <c r="J36" s="795"/>
      <c r="O36" s="795"/>
      <c r="P36" s="793"/>
      <c r="Q36" s="793"/>
      <c r="R36" s="795"/>
    </row>
    <row r="37" spans="4:18" x14ac:dyDescent="0.25">
      <c r="D37" s="795"/>
      <c r="E37" s="793"/>
      <c r="F37" s="793"/>
      <c r="G37" s="794"/>
      <c r="J37" s="795"/>
      <c r="Q37" s="793"/>
      <c r="R37" s="795"/>
    </row>
    <row r="38" spans="4:18" x14ac:dyDescent="0.25">
      <c r="D38" s="793"/>
      <c r="E38" s="793"/>
      <c r="F38" s="793"/>
      <c r="G38" s="794"/>
      <c r="J38" s="795"/>
      <c r="Q38" s="793"/>
      <c r="R38" s="795"/>
    </row>
    <row r="39" spans="4:18" x14ac:dyDescent="0.25">
      <c r="E39" s="793"/>
      <c r="F39" s="793"/>
      <c r="G39" s="794"/>
      <c r="Q39" s="796"/>
    </row>
    <row r="40" spans="4:18" x14ac:dyDescent="0.25">
      <c r="E40" s="793"/>
    </row>
  </sheetData>
  <mergeCells count="11">
    <mergeCell ref="B2:O2"/>
    <mergeCell ref="D5:I5"/>
    <mergeCell ref="J5:O5"/>
    <mergeCell ref="P5:P9"/>
    <mergeCell ref="Q5:R5"/>
    <mergeCell ref="D6:F8"/>
    <mergeCell ref="G6:I8"/>
    <mergeCell ref="J6:L8"/>
    <mergeCell ref="M6:O8"/>
    <mergeCell ref="Q6:Q9"/>
    <mergeCell ref="R6:R9"/>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F8E6-8C95-4A31-A61A-1DDD2F52CC28}">
  <sheetPr codeName="Ark42">
    <pageSetUpPr fitToPage="1"/>
  </sheetPr>
  <dimension ref="B1:F11"/>
  <sheetViews>
    <sheetView showGridLines="0" zoomScale="110" zoomScaleNormal="110" workbookViewId="0">
      <selection activeCell="D16" sqref="D16"/>
    </sheetView>
  </sheetViews>
  <sheetFormatPr defaultColWidth="8" defaultRowHeight="15" x14ac:dyDescent="0.25"/>
  <cols>
    <col min="1" max="1" width="3.125" style="153" customWidth="1"/>
    <col min="2" max="2" width="4.125" style="153" customWidth="1"/>
    <col min="3" max="3" width="51.25" style="153" customWidth="1"/>
    <col min="4" max="4" width="38.625" style="153" customWidth="1"/>
    <col min="5" max="5" width="10.625" style="153" customWidth="1"/>
    <col min="6" max="6" width="11.75" style="153" customWidth="1"/>
    <col min="7" max="7" width="47.75" style="153" customWidth="1"/>
    <col min="8" max="8" width="21.875" style="153" customWidth="1"/>
    <col min="9" max="16384" width="8" style="153"/>
  </cols>
  <sheetData>
    <row r="1" spans="2:6" ht="15" customHeight="1" x14ac:dyDescent="0.25"/>
    <row r="2" spans="2:6" ht="20.25" x14ac:dyDescent="0.25">
      <c r="B2" s="165" t="s">
        <v>438</v>
      </c>
      <c r="C2" s="412"/>
      <c r="D2" s="412"/>
    </row>
    <row r="3" spans="2:6" ht="16.5" thickBot="1" x14ac:dyDescent="0.3">
      <c r="B3" s="154"/>
      <c r="C3" s="155"/>
      <c r="D3" s="155"/>
    </row>
    <row r="4" spans="2:6" ht="15.75" x14ac:dyDescent="0.25">
      <c r="B4" s="154"/>
      <c r="C4" s="155"/>
      <c r="D4" s="156" t="s">
        <v>239</v>
      </c>
      <c r="F4" s="1"/>
    </row>
    <row r="5" spans="2:6" ht="16.5" thickBot="1" x14ac:dyDescent="0.3">
      <c r="B5" s="154"/>
      <c r="C5" s="155" t="s">
        <v>361</v>
      </c>
      <c r="D5" s="157" t="s">
        <v>439</v>
      </c>
      <c r="F5" s="4"/>
    </row>
    <row r="6" spans="2:6" ht="25.5" customHeight="1" thickBot="1" x14ac:dyDescent="0.3">
      <c r="B6" s="158" t="s">
        <v>366</v>
      </c>
      <c r="C6" s="159" t="s">
        <v>440</v>
      </c>
      <c r="D6" s="807">
        <v>3205.4407417000002</v>
      </c>
      <c r="F6" s="1"/>
    </row>
    <row r="7" spans="2:6" ht="25.5" customHeight="1" thickBot="1" x14ac:dyDescent="0.3">
      <c r="B7" s="160" t="s">
        <v>368</v>
      </c>
      <c r="C7" s="161" t="s">
        <v>441</v>
      </c>
      <c r="D7" s="807">
        <v>360.77221535000001</v>
      </c>
      <c r="F7" s="1"/>
    </row>
    <row r="8" spans="2:6" ht="25.5" customHeight="1" thickBot="1" x14ac:dyDescent="0.3">
      <c r="B8" s="160" t="s">
        <v>370</v>
      </c>
      <c r="C8" s="161" t="s">
        <v>442</v>
      </c>
      <c r="D8" s="807">
        <v>621.62368509999999</v>
      </c>
      <c r="F8" s="1"/>
    </row>
    <row r="9" spans="2:6" ht="25.5" customHeight="1" thickBot="1" x14ac:dyDescent="0.3">
      <c r="B9" s="160" t="s">
        <v>372</v>
      </c>
      <c r="C9" s="162" t="s">
        <v>443</v>
      </c>
      <c r="D9" s="807">
        <v>17.556584999999998</v>
      </c>
    </row>
    <row r="10" spans="2:6" ht="24" customHeight="1" thickBot="1" x14ac:dyDescent="0.3">
      <c r="B10" s="160" t="s">
        <v>374</v>
      </c>
      <c r="C10" s="162" t="s">
        <v>444</v>
      </c>
      <c r="D10" s="807">
        <v>0</v>
      </c>
    </row>
    <row r="11" spans="2:6" ht="25.5" customHeight="1" thickBot="1" x14ac:dyDescent="0.3">
      <c r="B11" s="163" t="s">
        <v>376</v>
      </c>
      <c r="C11" s="164" t="s">
        <v>445</v>
      </c>
      <c r="D11" s="808">
        <v>2927.0326869500004</v>
      </c>
    </row>
  </sheetData>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364C-17B1-460E-A792-33A5CA6B1D83}">
  <sheetPr codeName="Ark43"/>
  <dimension ref="B1:G40"/>
  <sheetViews>
    <sheetView showGridLines="0" workbookViewId="0">
      <selection activeCell="C7" sqref="C7"/>
    </sheetView>
  </sheetViews>
  <sheetFormatPr defaultColWidth="18" defaultRowHeight="15" x14ac:dyDescent="0.25"/>
  <cols>
    <col min="1" max="1" width="3.125" style="89" customWidth="1"/>
    <col min="2" max="2" width="6" style="89" customWidth="1"/>
    <col min="3" max="3" width="32.875" style="89" customWidth="1"/>
    <col min="4" max="4" width="19.75" style="89" bestFit="1" customWidth="1"/>
    <col min="5" max="5" width="41.875" style="89" customWidth="1"/>
    <col min="6" max="6" width="10.625" style="89" customWidth="1"/>
    <col min="7" max="16384" width="18" style="89"/>
  </cols>
  <sheetData>
    <row r="1" spans="2:7" ht="15" customHeight="1" x14ac:dyDescent="0.25"/>
    <row r="2" spans="2:7" ht="20.25" x14ac:dyDescent="0.25">
      <c r="B2" s="845" t="s">
        <v>447</v>
      </c>
      <c r="C2" s="1110"/>
      <c r="D2" s="1110"/>
      <c r="E2" s="1110"/>
      <c r="F2" s="166"/>
      <c r="G2" s="166"/>
    </row>
    <row r="3" spans="2:7" ht="15.75" x14ac:dyDescent="0.25">
      <c r="B3" s="166"/>
      <c r="C3" s="166"/>
      <c r="D3" s="166"/>
      <c r="E3" s="166"/>
      <c r="F3" s="166"/>
      <c r="G3" s="166"/>
    </row>
    <row r="4" spans="2:7" ht="16.5" thickBot="1" x14ac:dyDescent="0.3">
      <c r="B4" s="166"/>
      <c r="C4" s="166"/>
      <c r="D4" s="166"/>
      <c r="E4" s="167"/>
      <c r="F4" s="166"/>
      <c r="G4" s="166"/>
    </row>
    <row r="5" spans="2:7" ht="15.75" thickBot="1" x14ac:dyDescent="0.3">
      <c r="B5" s="168"/>
      <c r="C5" s="168"/>
      <c r="D5" s="169" t="s">
        <v>239</v>
      </c>
      <c r="E5" s="170" t="s">
        <v>240</v>
      </c>
      <c r="F5" s="171"/>
      <c r="G5" s="1"/>
    </row>
    <row r="6" spans="2:7" ht="16.5" thickBot="1" x14ac:dyDescent="0.3">
      <c r="B6" s="166"/>
      <c r="C6" s="166"/>
      <c r="D6" s="899" t="s">
        <v>448</v>
      </c>
      <c r="E6" s="900"/>
      <c r="F6" s="166"/>
      <c r="G6" s="4"/>
    </row>
    <row r="7" spans="2:7" ht="24" customHeight="1" thickBot="1" x14ac:dyDescent="0.3">
      <c r="B7" s="166"/>
      <c r="C7" s="166"/>
      <c r="D7" s="172" t="s">
        <v>449</v>
      </c>
      <c r="E7" s="173" t="s">
        <v>450</v>
      </c>
      <c r="F7" s="166"/>
      <c r="G7" s="1"/>
    </row>
    <row r="8" spans="2:7" ht="16.5" thickBot="1" x14ac:dyDescent="0.3">
      <c r="B8" s="147" t="s">
        <v>366</v>
      </c>
      <c r="C8" s="174" t="s">
        <v>451</v>
      </c>
      <c r="D8" s="599"/>
      <c r="E8" s="600"/>
      <c r="F8" s="166"/>
      <c r="G8" s="1"/>
    </row>
    <row r="9" spans="2:7" ht="16.5" thickBot="1" x14ac:dyDescent="0.3">
      <c r="B9" s="148" t="s">
        <v>368</v>
      </c>
      <c r="C9" s="175" t="s">
        <v>452</v>
      </c>
      <c r="D9" s="599">
        <v>3280142</v>
      </c>
      <c r="E9" s="600">
        <v>0</v>
      </c>
      <c r="F9" s="166"/>
      <c r="G9" s="1"/>
    </row>
    <row r="10" spans="2:7" ht="16.5" thickBot="1" x14ac:dyDescent="0.3">
      <c r="B10" s="176" t="s">
        <v>370</v>
      </c>
      <c r="C10" s="177" t="s">
        <v>453</v>
      </c>
      <c r="D10" s="599">
        <v>3280142</v>
      </c>
      <c r="E10" s="600">
        <v>0</v>
      </c>
      <c r="F10" s="166"/>
      <c r="G10" s="166"/>
    </row>
    <row r="11" spans="2:7" ht="16.5" thickBot="1" x14ac:dyDescent="0.3">
      <c r="B11" s="176" t="s">
        <v>372</v>
      </c>
      <c r="C11" s="177" t="s">
        <v>454</v>
      </c>
      <c r="D11" s="599"/>
      <c r="E11" s="600"/>
      <c r="F11" s="166"/>
      <c r="G11" s="166"/>
    </row>
    <row r="12" spans="2:7" ht="16.5" thickBot="1" x14ac:dyDescent="0.3">
      <c r="B12" s="176" t="s">
        <v>374</v>
      </c>
      <c r="C12" s="177" t="s">
        <v>455</v>
      </c>
      <c r="D12" s="599"/>
      <c r="E12" s="600"/>
      <c r="F12" s="166"/>
      <c r="G12" s="166"/>
    </row>
    <row r="13" spans="2:7" ht="16.5" thickBot="1" x14ac:dyDescent="0.3">
      <c r="B13" s="176" t="s">
        <v>376</v>
      </c>
      <c r="C13" s="177" t="s">
        <v>456</v>
      </c>
      <c r="D13" s="599"/>
      <c r="E13" s="600"/>
      <c r="F13" s="166"/>
      <c r="G13" s="166"/>
    </row>
    <row r="14" spans="2:7" ht="16.5" thickBot="1" x14ac:dyDescent="0.3">
      <c r="B14" s="176" t="s">
        <v>378</v>
      </c>
      <c r="C14" s="177" t="s">
        <v>457</v>
      </c>
      <c r="D14" s="599"/>
      <c r="E14" s="600"/>
      <c r="F14" s="166"/>
      <c r="G14" s="166"/>
    </row>
    <row r="15" spans="2:7" ht="16.5" thickBot="1" x14ac:dyDescent="0.3">
      <c r="B15" s="178" t="s">
        <v>380</v>
      </c>
      <c r="C15" s="179" t="s">
        <v>345</v>
      </c>
      <c r="D15" s="599">
        <v>3280142</v>
      </c>
      <c r="E15" s="601">
        <v>0</v>
      </c>
      <c r="F15" s="166"/>
      <c r="G15" s="166"/>
    </row>
    <row r="16" spans="2:7" ht="15.75" x14ac:dyDescent="0.25">
      <c r="B16" s="166"/>
      <c r="C16" s="166"/>
      <c r="D16" s="166"/>
      <c r="E16" s="180"/>
      <c r="F16" s="166"/>
      <c r="G16" s="166"/>
    </row>
    <row r="17" spans="2:7" ht="15.75" x14ac:dyDescent="0.25">
      <c r="B17" s="901"/>
      <c r="C17" s="901"/>
      <c r="D17" s="166"/>
      <c r="E17" s="166"/>
      <c r="F17" s="166"/>
      <c r="G17" s="166"/>
    </row>
    <row r="18" spans="2:7" ht="15.75" x14ac:dyDescent="0.25">
      <c r="B18" s="166"/>
      <c r="C18" s="166"/>
      <c r="D18" s="166"/>
      <c r="E18" s="166"/>
      <c r="F18" s="166"/>
      <c r="G18" s="166"/>
    </row>
    <row r="19" spans="2:7" ht="15.75" x14ac:dyDescent="0.25">
      <c r="B19" s="181"/>
      <c r="C19" s="166"/>
      <c r="D19" s="166"/>
      <c r="E19" s="166"/>
      <c r="F19" s="166"/>
      <c r="G19" s="166"/>
    </row>
    <row r="20" spans="2:7" x14ac:dyDescent="0.25">
      <c r="B20" s="897"/>
      <c r="C20" s="897"/>
      <c r="D20" s="897"/>
      <c r="E20" s="897"/>
      <c r="F20" s="897"/>
      <c r="G20" s="897"/>
    </row>
    <row r="21" spans="2:7" ht="36" customHeight="1" x14ac:dyDescent="0.25">
      <c r="B21" s="897"/>
      <c r="C21" s="897"/>
      <c r="D21" s="897"/>
      <c r="E21" s="897"/>
      <c r="F21" s="897"/>
      <c r="G21" s="897"/>
    </row>
    <row r="22" spans="2:7" ht="60" customHeight="1" x14ac:dyDescent="0.25">
      <c r="B22" s="897"/>
      <c r="C22" s="897"/>
      <c r="D22" s="897"/>
      <c r="E22" s="897"/>
      <c r="F22" s="897"/>
      <c r="G22" s="897"/>
    </row>
    <row r="23" spans="2:7" ht="15.75" x14ac:dyDescent="0.25">
      <c r="B23" s="166"/>
      <c r="C23" s="166"/>
      <c r="D23" s="166"/>
      <c r="E23" s="166"/>
      <c r="F23" s="166"/>
      <c r="G23" s="166"/>
    </row>
    <row r="24" spans="2:7" ht="15.75" x14ac:dyDescent="0.25">
      <c r="B24" s="181"/>
      <c r="C24" s="166"/>
      <c r="D24" s="166"/>
      <c r="E24" s="166"/>
      <c r="F24" s="166"/>
      <c r="G24" s="166"/>
    </row>
    <row r="25" spans="2:7" x14ac:dyDescent="0.25">
      <c r="B25" s="897"/>
      <c r="C25" s="897"/>
      <c r="D25" s="897"/>
      <c r="E25" s="897"/>
      <c r="F25" s="897"/>
      <c r="G25" s="897"/>
    </row>
    <row r="26" spans="2:7" ht="48" customHeight="1" x14ac:dyDescent="0.25">
      <c r="B26" s="902"/>
      <c r="C26" s="902"/>
      <c r="D26" s="902"/>
      <c r="E26" s="902"/>
      <c r="F26" s="902"/>
      <c r="G26" s="902"/>
    </row>
    <row r="27" spans="2:7" x14ac:dyDescent="0.25">
      <c r="B27" s="897"/>
      <c r="C27" s="897"/>
      <c r="D27" s="897"/>
      <c r="E27" s="897"/>
      <c r="F27" s="897"/>
      <c r="G27" s="897"/>
    </row>
    <row r="28" spans="2:7" x14ac:dyDescent="0.25">
      <c r="B28" s="897"/>
      <c r="C28" s="897"/>
      <c r="D28" s="897"/>
      <c r="E28" s="897"/>
      <c r="F28" s="897"/>
      <c r="G28" s="897"/>
    </row>
    <row r="29" spans="2:7" ht="96" customHeight="1" x14ac:dyDescent="0.25">
      <c r="B29" s="897"/>
      <c r="C29" s="897"/>
      <c r="D29" s="897"/>
      <c r="E29" s="897"/>
      <c r="F29" s="897"/>
      <c r="G29" s="897"/>
    </row>
    <row r="30" spans="2:7" x14ac:dyDescent="0.25">
      <c r="B30" s="897"/>
      <c r="C30" s="897"/>
      <c r="D30" s="897"/>
      <c r="E30" s="897"/>
      <c r="F30" s="897"/>
      <c r="G30" s="897"/>
    </row>
    <row r="31" spans="2:7" ht="36" customHeight="1" x14ac:dyDescent="0.25">
      <c r="B31" s="897"/>
      <c r="C31" s="897"/>
      <c r="D31" s="897"/>
      <c r="E31" s="897"/>
      <c r="F31" s="897"/>
      <c r="G31" s="897"/>
    </row>
    <row r="32" spans="2:7" x14ac:dyDescent="0.25">
      <c r="B32" s="897"/>
      <c r="C32" s="897"/>
      <c r="D32" s="897"/>
      <c r="E32" s="897"/>
      <c r="F32" s="897"/>
      <c r="G32" s="897"/>
    </row>
    <row r="33" spans="2:7" ht="60" customHeight="1" x14ac:dyDescent="0.25">
      <c r="B33" s="897"/>
      <c r="C33" s="897"/>
      <c r="D33" s="897"/>
      <c r="E33" s="897"/>
      <c r="F33" s="897"/>
      <c r="G33" s="897"/>
    </row>
    <row r="34" spans="2:7" x14ac:dyDescent="0.25">
      <c r="B34" s="897"/>
      <c r="C34" s="897"/>
      <c r="D34" s="897"/>
      <c r="E34" s="897"/>
      <c r="F34" s="897"/>
      <c r="G34" s="897"/>
    </row>
    <row r="35" spans="2:7" ht="24" customHeight="1" x14ac:dyDescent="0.25">
      <c r="B35" s="897"/>
      <c r="C35" s="897"/>
      <c r="D35" s="897"/>
      <c r="E35" s="897"/>
      <c r="F35" s="897"/>
      <c r="G35" s="897"/>
    </row>
    <row r="36" spans="2:7" x14ac:dyDescent="0.25">
      <c r="B36" s="897"/>
      <c r="C36" s="897"/>
      <c r="D36" s="897"/>
      <c r="E36" s="897"/>
      <c r="F36" s="897"/>
      <c r="G36" s="897"/>
    </row>
    <row r="37" spans="2:7" ht="24" customHeight="1" x14ac:dyDescent="0.25">
      <c r="B37" s="897"/>
      <c r="C37" s="897"/>
      <c r="D37" s="897"/>
      <c r="E37" s="897"/>
      <c r="F37" s="897"/>
      <c r="G37" s="897"/>
    </row>
    <row r="38" spans="2:7" x14ac:dyDescent="0.25">
      <c r="B38" s="897"/>
      <c r="C38" s="897"/>
      <c r="D38" s="897"/>
      <c r="E38" s="897"/>
      <c r="F38" s="897"/>
      <c r="G38" s="897"/>
    </row>
    <row r="39" spans="2:7" ht="60" customHeight="1" x14ac:dyDescent="0.25">
      <c r="B39" s="897"/>
      <c r="C39" s="897"/>
      <c r="D39" s="897"/>
      <c r="E39" s="897"/>
      <c r="F39" s="897"/>
      <c r="G39" s="897"/>
    </row>
    <row r="40" spans="2:7" x14ac:dyDescent="0.25">
      <c r="B40" s="897"/>
      <c r="C40" s="897"/>
      <c r="D40" s="897"/>
      <c r="E40" s="897"/>
      <c r="F40" s="897"/>
      <c r="G40" s="897"/>
    </row>
  </sheetData>
  <mergeCells count="22">
    <mergeCell ref="B30:G30"/>
    <mergeCell ref="B2:E2"/>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541B-0E14-4BB5-9BAF-9F03F6A03986}">
  <sheetPr codeName="Ark44"/>
  <dimension ref="A1:J13"/>
  <sheetViews>
    <sheetView showGridLines="0" topLeftCell="A2" zoomScale="115" zoomScaleNormal="115" workbookViewId="0">
      <selection activeCell="D14" sqref="D14"/>
    </sheetView>
  </sheetViews>
  <sheetFormatPr defaultColWidth="8" defaultRowHeight="15" x14ac:dyDescent="0.25"/>
  <cols>
    <col min="1" max="1" width="3.125" style="89" customWidth="1"/>
    <col min="2" max="2" width="6.5" style="89" customWidth="1"/>
    <col min="3" max="3" width="48.125" style="89" customWidth="1"/>
    <col min="4" max="4" width="20.25" style="89" customWidth="1"/>
    <col min="5" max="5" width="23.625" style="89" customWidth="1"/>
    <col min="6" max="6" width="20.75" style="89" customWidth="1"/>
    <col min="7" max="7" width="18.5" style="89" customWidth="1"/>
    <col min="8" max="8" width="24.75" style="89" customWidth="1"/>
    <col min="9" max="9" width="10.625" style="89" customWidth="1"/>
    <col min="10" max="16384" width="8" style="89"/>
  </cols>
  <sheetData>
    <row r="1" spans="1:10" ht="15" customHeight="1" x14ac:dyDescent="0.25"/>
    <row r="2" spans="1:10" ht="20.25" x14ac:dyDescent="0.3">
      <c r="A2" s="184"/>
      <c r="B2" s="185" t="s">
        <v>458</v>
      </c>
      <c r="C2" s="88"/>
      <c r="D2" s="152"/>
      <c r="E2" s="152"/>
      <c r="F2" s="152"/>
      <c r="G2" s="152"/>
      <c r="H2" s="152"/>
      <c r="J2" s="183"/>
    </row>
    <row r="4" spans="1:10" x14ac:dyDescent="0.25">
      <c r="C4" s="186"/>
      <c r="D4" s="903" t="s">
        <v>459</v>
      </c>
      <c r="E4" s="906" t="s">
        <v>460</v>
      </c>
      <c r="F4" s="189"/>
      <c r="G4" s="189"/>
      <c r="H4" s="190"/>
      <c r="I4" s="183"/>
      <c r="J4" s="1"/>
    </row>
    <row r="5" spans="1:10" ht="22.5" x14ac:dyDescent="0.25">
      <c r="C5" s="191"/>
      <c r="D5" s="904"/>
      <c r="E5" s="907"/>
      <c r="F5" s="187" t="s">
        <v>461</v>
      </c>
      <c r="G5" s="188" t="s">
        <v>462</v>
      </c>
      <c r="H5" s="192"/>
      <c r="I5" s="183"/>
      <c r="J5" s="4"/>
    </row>
    <row r="6" spans="1:10" x14ac:dyDescent="0.25">
      <c r="C6" s="191"/>
      <c r="D6" s="905"/>
      <c r="E6" s="908"/>
      <c r="F6" s="193"/>
      <c r="G6" s="194"/>
      <c r="H6" s="187" t="s">
        <v>463</v>
      </c>
      <c r="I6" s="183"/>
      <c r="J6" s="1"/>
    </row>
    <row r="7" spans="1:10" ht="14.25" customHeight="1" x14ac:dyDescent="0.25">
      <c r="C7" s="191" t="s">
        <v>361</v>
      </c>
      <c r="D7" s="195" t="s">
        <v>239</v>
      </c>
      <c r="E7" s="196" t="s">
        <v>240</v>
      </c>
      <c r="F7" s="195" t="s">
        <v>241</v>
      </c>
      <c r="G7" s="196" t="s">
        <v>242</v>
      </c>
      <c r="H7" s="195" t="s">
        <v>243</v>
      </c>
      <c r="I7" s="183"/>
      <c r="J7" s="1"/>
    </row>
    <row r="8" spans="1:10" ht="53.25" customHeight="1" x14ac:dyDescent="0.25">
      <c r="B8" s="197">
        <v>1</v>
      </c>
      <c r="C8" s="198" t="s">
        <v>367</v>
      </c>
      <c r="D8" s="809">
        <v>10491.436883170716</v>
      </c>
      <c r="E8" s="810">
        <v>338279.05782799999</v>
      </c>
      <c r="F8" s="811">
        <v>297434.50834100001</v>
      </c>
      <c r="G8" s="811">
        <v>40844.549486999997</v>
      </c>
      <c r="H8" s="811">
        <v>0</v>
      </c>
      <c r="I8" s="183"/>
      <c r="J8" s="1"/>
    </row>
    <row r="9" spans="1:10" ht="121.5" customHeight="1" x14ac:dyDescent="0.25">
      <c r="B9" s="197">
        <v>2</v>
      </c>
      <c r="C9" s="198" t="s">
        <v>464</v>
      </c>
      <c r="D9" s="809">
        <v>16956.976052959999</v>
      </c>
      <c r="E9" s="811">
        <v>0</v>
      </c>
      <c r="F9" s="811">
        <v>0</v>
      </c>
      <c r="G9" s="811">
        <v>0</v>
      </c>
      <c r="H9" s="810">
        <v>0</v>
      </c>
      <c r="I9" s="183"/>
      <c r="J9" s="183"/>
    </row>
    <row r="10" spans="1:10" x14ac:dyDescent="0.25">
      <c r="B10" s="197">
        <v>3</v>
      </c>
      <c r="C10" s="198" t="s">
        <v>345</v>
      </c>
      <c r="D10" s="811">
        <v>27448.412936130713</v>
      </c>
      <c r="E10" s="811">
        <v>338279.05782799999</v>
      </c>
      <c r="F10" s="811">
        <v>297434.50834100001</v>
      </c>
      <c r="G10" s="811">
        <v>40844.549486999997</v>
      </c>
      <c r="H10" s="811">
        <v>0</v>
      </c>
      <c r="I10" s="183"/>
      <c r="J10" s="183"/>
    </row>
    <row r="11" spans="1:10" ht="139.5" customHeight="1" x14ac:dyDescent="0.25">
      <c r="B11" s="90">
        <v>4</v>
      </c>
      <c r="C11" s="200" t="s">
        <v>465</v>
      </c>
      <c r="D11" s="810">
        <v>0</v>
      </c>
      <c r="E11" s="811">
        <v>3058.3175465100003</v>
      </c>
      <c r="F11" s="811">
        <v>3058.3175465100003</v>
      </c>
      <c r="G11" s="811">
        <v>0</v>
      </c>
      <c r="H11" s="811">
        <v>0</v>
      </c>
      <c r="I11" s="183"/>
      <c r="J11" s="183"/>
    </row>
    <row r="12" spans="1:10" x14ac:dyDescent="0.25">
      <c r="B12" s="90" t="s">
        <v>466</v>
      </c>
      <c r="C12" s="200" t="s">
        <v>467</v>
      </c>
      <c r="D12" s="812">
        <v>0</v>
      </c>
      <c r="E12" s="812">
        <v>2680.7541033899997</v>
      </c>
      <c r="F12" s="813">
        <v>2680.7541033899997</v>
      </c>
      <c r="G12" s="813">
        <v>0</v>
      </c>
      <c r="H12" s="814">
        <v>0</v>
      </c>
      <c r="I12" s="183"/>
      <c r="J12" s="183"/>
    </row>
    <row r="13" spans="1:10" x14ac:dyDescent="0.25">
      <c r="C13" s="201"/>
    </row>
  </sheetData>
  <mergeCells count="2">
    <mergeCell ref="D4:D6"/>
    <mergeCell ref="E4:E6"/>
  </mergeCells>
  <pageMargins left="0.7" right="0.7" top="0.75" bottom="0.75" header="0.3" footer="0.3"/>
  <pageSetup paperSize="9" orientation="portrait" horizontalDpi="1200"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D345-0CF0-4124-9B60-C052142C4238}">
  <sheetPr codeName="Ark45"/>
  <dimension ref="A1:DR29"/>
  <sheetViews>
    <sheetView zoomScale="70" zoomScaleNormal="70" zoomScalePageLayoutView="60" workbookViewId="0">
      <selection activeCell="L15" sqref="L15"/>
    </sheetView>
  </sheetViews>
  <sheetFormatPr defaultColWidth="10.125" defaultRowHeight="15" x14ac:dyDescent="0.25"/>
  <cols>
    <col min="1" max="1" width="3.125" style="45" customWidth="1"/>
    <col min="2" max="2" width="7" style="45" customWidth="1"/>
    <col min="3" max="3" width="54.125" style="45" bestFit="1" customWidth="1"/>
    <col min="4" max="9" width="24.625" style="45" customWidth="1"/>
    <col min="10" max="10" width="10.625" style="45" customWidth="1"/>
    <col min="11" max="11" width="28.625" style="45" customWidth="1"/>
    <col min="12" max="122" width="10.125" style="45"/>
    <col min="123" max="16384" width="10.125" style="136"/>
  </cols>
  <sheetData>
    <row r="1" spans="1:122" ht="15" customHeight="1" x14ac:dyDescent="0.25"/>
    <row r="2" spans="1:122" ht="20.25" x14ac:dyDescent="0.3">
      <c r="A2" s="203"/>
      <c r="B2" s="115" t="s">
        <v>468</v>
      </c>
      <c r="C2" s="88"/>
      <c r="D2" s="88"/>
      <c r="E2" s="88"/>
      <c r="F2" s="88"/>
      <c r="G2" s="88"/>
      <c r="H2" s="88"/>
      <c r="I2" s="88"/>
    </row>
    <row r="3" spans="1:122" x14ac:dyDescent="0.25">
      <c r="DD3" s="136"/>
      <c r="DE3" s="136"/>
      <c r="DF3" s="136"/>
      <c r="DG3" s="136"/>
      <c r="DH3" s="136"/>
      <c r="DI3" s="136"/>
      <c r="DJ3" s="136"/>
      <c r="DK3" s="136"/>
      <c r="DL3" s="136"/>
      <c r="DM3" s="136"/>
      <c r="DN3" s="136"/>
      <c r="DO3" s="136"/>
      <c r="DP3" s="136"/>
      <c r="DQ3" s="136"/>
      <c r="DR3" s="136"/>
    </row>
    <row r="4" spans="1:122" x14ac:dyDescent="0.25">
      <c r="DD4" s="136"/>
      <c r="DE4" s="136"/>
      <c r="DF4" s="136"/>
      <c r="DG4" s="136"/>
      <c r="DH4" s="136"/>
      <c r="DI4" s="136"/>
      <c r="DJ4" s="136"/>
      <c r="DK4" s="136"/>
      <c r="DL4" s="136"/>
      <c r="DM4" s="136"/>
      <c r="DN4" s="136"/>
      <c r="DO4" s="136"/>
      <c r="DP4" s="136"/>
      <c r="DQ4" s="136"/>
      <c r="DR4" s="136"/>
    </row>
    <row r="5" spans="1:122" s="205" customFormat="1" ht="84" customHeight="1" x14ac:dyDescent="0.25">
      <c r="A5" s="204"/>
      <c r="B5" s="204"/>
      <c r="C5" s="1111" t="s">
        <v>469</v>
      </c>
      <c r="D5" s="910" t="s">
        <v>470</v>
      </c>
      <c r="E5" s="911"/>
      <c r="F5" s="912" t="s">
        <v>471</v>
      </c>
      <c r="G5" s="910"/>
      <c r="H5" s="826" t="s">
        <v>472</v>
      </c>
      <c r="I5" s="827"/>
      <c r="J5" s="204"/>
      <c r="K5" s="1"/>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row>
    <row r="6" spans="1:122" s="205" customFormat="1" ht="50.25" customHeight="1" x14ac:dyDescent="0.25">
      <c r="A6" s="204"/>
      <c r="B6" s="206"/>
      <c r="C6" s="1112"/>
      <c r="D6" s="207" t="s">
        <v>473</v>
      </c>
      <c r="E6" s="208" t="s">
        <v>414</v>
      </c>
      <c r="F6" s="207" t="s">
        <v>473</v>
      </c>
      <c r="G6" s="207" t="s">
        <v>414</v>
      </c>
      <c r="H6" s="209" t="s">
        <v>474</v>
      </c>
      <c r="I6" s="209" t="s">
        <v>475</v>
      </c>
      <c r="J6" s="204"/>
      <c r="K6" s="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row>
    <row r="7" spans="1:122" s="214" customFormat="1" x14ac:dyDescent="0.25">
      <c r="A7" s="210"/>
      <c r="B7" s="206"/>
      <c r="C7" s="815" t="s">
        <v>361</v>
      </c>
      <c r="D7" s="211" t="s">
        <v>239</v>
      </c>
      <c r="E7" s="212" t="s">
        <v>240</v>
      </c>
      <c r="F7" s="212" t="s">
        <v>241</v>
      </c>
      <c r="G7" s="212" t="s">
        <v>242</v>
      </c>
      <c r="H7" s="212" t="s">
        <v>243</v>
      </c>
      <c r="I7" s="212" t="s">
        <v>386</v>
      </c>
      <c r="J7" s="213"/>
      <c r="K7" s="1"/>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row>
    <row r="8" spans="1:122" s="217" customFormat="1" ht="35.1" customHeight="1" x14ac:dyDescent="0.25">
      <c r="A8" s="213"/>
      <c r="B8" s="215">
        <v>1</v>
      </c>
      <c r="C8" s="216" t="s">
        <v>476</v>
      </c>
      <c r="D8" s="776">
        <v>1211.7145773099999</v>
      </c>
      <c r="E8" s="776">
        <v>0</v>
      </c>
      <c r="F8" s="776">
        <v>1211.7145773099999</v>
      </c>
      <c r="G8" s="776">
        <v>0</v>
      </c>
      <c r="H8" s="532">
        <v>0</v>
      </c>
      <c r="I8" s="534">
        <v>0</v>
      </c>
      <c r="J8" s="213"/>
      <c r="K8" s="1"/>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row>
    <row r="9" spans="1:122" s="217" customFormat="1" ht="35.1" customHeight="1" x14ac:dyDescent="0.25">
      <c r="A9" s="213"/>
      <c r="B9" s="215">
        <v>2</v>
      </c>
      <c r="C9" s="111" t="s">
        <v>477</v>
      </c>
      <c r="D9" s="776">
        <v>152.10407088999997</v>
      </c>
      <c r="E9" s="776">
        <v>0</v>
      </c>
      <c r="F9" s="776">
        <v>152.10407088999997</v>
      </c>
      <c r="G9" s="776">
        <v>0</v>
      </c>
      <c r="H9" s="532">
        <v>0</v>
      </c>
      <c r="I9" s="534">
        <v>0</v>
      </c>
      <c r="J9" s="213"/>
      <c r="K9" s="816"/>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row>
    <row r="10" spans="1:122" s="217" customFormat="1" ht="35.1" customHeight="1" x14ac:dyDescent="0.25">
      <c r="A10" s="213"/>
      <c r="B10" s="215">
        <v>3</v>
      </c>
      <c r="C10" s="111" t="s">
        <v>478</v>
      </c>
      <c r="D10" s="776">
        <v>0</v>
      </c>
      <c r="E10" s="776">
        <v>0</v>
      </c>
      <c r="F10" s="776">
        <v>0</v>
      </c>
      <c r="G10" s="776">
        <v>0</v>
      </c>
      <c r="H10" s="532">
        <v>0</v>
      </c>
      <c r="I10" s="534"/>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row>
    <row r="11" spans="1:122" s="217" customFormat="1" ht="35.1" customHeight="1" x14ac:dyDescent="0.25">
      <c r="A11" s="213"/>
      <c r="B11" s="215">
        <v>4</v>
      </c>
      <c r="C11" s="111" t="s">
        <v>479</v>
      </c>
      <c r="D11" s="776">
        <v>0</v>
      </c>
      <c r="E11" s="776">
        <v>0</v>
      </c>
      <c r="F11" s="776">
        <v>0</v>
      </c>
      <c r="G11" s="776">
        <v>0</v>
      </c>
      <c r="H11" s="532">
        <v>0</v>
      </c>
      <c r="I11" s="534"/>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row>
    <row r="12" spans="1:122" s="217" customFormat="1" ht="35.1" customHeight="1" x14ac:dyDescent="0.25">
      <c r="A12" s="213"/>
      <c r="B12" s="215">
        <v>5</v>
      </c>
      <c r="C12" s="111" t="s">
        <v>480</v>
      </c>
      <c r="D12" s="776">
        <v>0</v>
      </c>
      <c r="E12" s="776">
        <v>0</v>
      </c>
      <c r="F12" s="776">
        <v>0</v>
      </c>
      <c r="G12" s="776">
        <v>0</v>
      </c>
      <c r="H12" s="532">
        <v>0</v>
      </c>
      <c r="I12" s="534"/>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row>
    <row r="13" spans="1:122" s="217" customFormat="1" ht="35.1" customHeight="1" x14ac:dyDescent="0.25">
      <c r="A13" s="213"/>
      <c r="B13" s="215">
        <v>6</v>
      </c>
      <c r="C13" s="111" t="s">
        <v>481</v>
      </c>
      <c r="D13" s="776">
        <v>743.65192489999993</v>
      </c>
      <c r="E13" s="776">
        <v>0</v>
      </c>
      <c r="F13" s="776">
        <v>743.65192489999993</v>
      </c>
      <c r="G13" s="776">
        <v>0</v>
      </c>
      <c r="H13" s="532">
        <v>148.73038498</v>
      </c>
      <c r="I13" s="534">
        <v>0.19999999999999998</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row>
    <row r="14" spans="1:122" s="217" customFormat="1" ht="35.1" customHeight="1" x14ac:dyDescent="0.25">
      <c r="A14" s="213"/>
      <c r="B14" s="215">
        <v>7</v>
      </c>
      <c r="C14" s="111" t="s">
        <v>482</v>
      </c>
      <c r="D14" s="776">
        <v>0</v>
      </c>
      <c r="E14" s="776">
        <v>7.8029029999999997</v>
      </c>
      <c r="F14" s="776">
        <v>0</v>
      </c>
      <c r="G14" s="776">
        <v>7.723376</v>
      </c>
      <c r="H14" s="532">
        <v>7.723376</v>
      </c>
      <c r="I14" s="534">
        <v>1</v>
      </c>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row>
    <row r="15" spans="1:122" s="217" customFormat="1" ht="35.1" customHeight="1" x14ac:dyDescent="0.25">
      <c r="A15" s="213"/>
      <c r="B15" s="215">
        <v>8</v>
      </c>
      <c r="C15" s="111" t="s">
        <v>483</v>
      </c>
      <c r="D15" s="776">
        <v>0</v>
      </c>
      <c r="E15" s="776">
        <v>0</v>
      </c>
      <c r="F15" s="776">
        <v>0</v>
      </c>
      <c r="G15" s="776">
        <v>0</v>
      </c>
      <c r="H15" s="532">
        <v>0</v>
      </c>
      <c r="I15" s="534"/>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row>
    <row r="16" spans="1:122" s="217" customFormat="1" ht="35.1" customHeight="1" x14ac:dyDescent="0.25">
      <c r="A16" s="213"/>
      <c r="B16" s="215">
        <v>9</v>
      </c>
      <c r="C16" s="111" t="s">
        <v>484</v>
      </c>
      <c r="D16" s="776">
        <v>0</v>
      </c>
      <c r="E16" s="776">
        <v>0</v>
      </c>
      <c r="F16" s="776">
        <v>0</v>
      </c>
      <c r="G16" s="776">
        <v>0</v>
      </c>
      <c r="H16" s="532">
        <v>0</v>
      </c>
      <c r="I16" s="534"/>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row>
    <row r="17" spans="1:122" s="217" customFormat="1" ht="35.1" customHeight="1" x14ac:dyDescent="0.25">
      <c r="A17" s="213"/>
      <c r="B17" s="215">
        <v>10</v>
      </c>
      <c r="C17" s="111" t="s">
        <v>485</v>
      </c>
      <c r="D17" s="776">
        <v>0</v>
      </c>
      <c r="E17" s="776">
        <v>0</v>
      </c>
      <c r="F17" s="776">
        <v>0</v>
      </c>
      <c r="G17" s="776">
        <v>0</v>
      </c>
      <c r="H17" s="532">
        <v>0</v>
      </c>
      <c r="I17" s="534"/>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row>
    <row r="18" spans="1:122" s="217" customFormat="1" ht="35.1" customHeight="1" x14ac:dyDescent="0.25">
      <c r="A18" s="213"/>
      <c r="B18" s="215">
        <v>11</v>
      </c>
      <c r="C18" s="111" t="s">
        <v>486</v>
      </c>
      <c r="D18" s="776">
        <v>7.9814789999999997E-2</v>
      </c>
      <c r="E18" s="776">
        <v>0</v>
      </c>
      <c r="F18" s="776">
        <v>7.9814789999999997E-2</v>
      </c>
      <c r="G18" s="776">
        <v>0</v>
      </c>
      <c r="H18" s="532">
        <v>0.11972219000000001</v>
      </c>
      <c r="I18" s="534">
        <v>1.5000000626450312</v>
      </c>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row>
    <row r="19" spans="1:122" s="217" customFormat="1" ht="35.1" customHeight="1" x14ac:dyDescent="0.25">
      <c r="A19" s="213"/>
      <c r="B19" s="215">
        <v>12</v>
      </c>
      <c r="C19" s="111" t="s">
        <v>487</v>
      </c>
      <c r="D19" s="776">
        <v>16955.38312377</v>
      </c>
      <c r="E19" s="776">
        <v>0</v>
      </c>
      <c r="F19" s="776">
        <v>16955.38312377</v>
      </c>
      <c r="G19" s="776">
        <v>0</v>
      </c>
      <c r="H19" s="532">
        <v>1695.5383123800002</v>
      </c>
      <c r="I19" s="534">
        <v>0.10000000000017693</v>
      </c>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row>
    <row r="20" spans="1:122" s="217" customFormat="1" ht="35.1" customHeight="1" x14ac:dyDescent="0.25">
      <c r="A20" s="213"/>
      <c r="B20" s="215">
        <v>13</v>
      </c>
      <c r="C20" s="111" t="s">
        <v>488</v>
      </c>
      <c r="D20" s="776">
        <v>0</v>
      </c>
      <c r="E20" s="776">
        <v>0</v>
      </c>
      <c r="F20" s="776">
        <v>0</v>
      </c>
      <c r="G20" s="776">
        <v>0</v>
      </c>
      <c r="H20" s="532">
        <v>0</v>
      </c>
      <c r="I20" s="534"/>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row>
    <row r="21" spans="1:122" s="217" customFormat="1" ht="35.1" customHeight="1" x14ac:dyDescent="0.25">
      <c r="A21" s="213"/>
      <c r="B21" s="215">
        <v>14</v>
      </c>
      <c r="C21" s="111" t="s">
        <v>489</v>
      </c>
      <c r="D21" s="776">
        <v>0</v>
      </c>
      <c r="E21" s="776">
        <v>0</v>
      </c>
      <c r="F21" s="776">
        <v>0</v>
      </c>
      <c r="G21" s="776">
        <v>0</v>
      </c>
      <c r="H21" s="532">
        <v>0</v>
      </c>
      <c r="I21" s="534"/>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row>
    <row r="22" spans="1:122" s="217" customFormat="1" ht="35.1" customHeight="1" x14ac:dyDescent="0.25">
      <c r="A22" s="213"/>
      <c r="B22" s="215">
        <v>15</v>
      </c>
      <c r="C22" s="111" t="s">
        <v>490</v>
      </c>
      <c r="D22" s="776">
        <v>59.661448350000001</v>
      </c>
      <c r="E22" s="776">
        <v>0</v>
      </c>
      <c r="F22" s="776">
        <v>59.661448350000001</v>
      </c>
      <c r="G22" s="776">
        <v>0</v>
      </c>
      <c r="H22" s="532">
        <v>59.661448350000001</v>
      </c>
      <c r="I22" s="534">
        <v>1</v>
      </c>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row>
    <row r="23" spans="1:122" s="217" customFormat="1" ht="35.1" customHeight="1" x14ac:dyDescent="0.25">
      <c r="A23" s="213"/>
      <c r="B23" s="215">
        <v>16</v>
      </c>
      <c r="C23" s="111" t="s">
        <v>491</v>
      </c>
      <c r="D23" s="776">
        <v>0</v>
      </c>
      <c r="E23" s="776">
        <v>0</v>
      </c>
      <c r="F23" s="776">
        <v>0</v>
      </c>
      <c r="G23" s="776">
        <v>0</v>
      </c>
      <c r="H23" s="532">
        <v>0</v>
      </c>
      <c r="I23" s="534"/>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row>
    <row r="24" spans="1:122" s="217" customFormat="1" ht="35.1" customHeight="1" x14ac:dyDescent="0.25">
      <c r="A24" s="213"/>
      <c r="B24" s="218">
        <v>17</v>
      </c>
      <c r="C24" s="218" t="s">
        <v>492</v>
      </c>
      <c r="D24" s="776">
        <v>19122.594960009999</v>
      </c>
      <c r="E24" s="776">
        <v>7.8029029999999997</v>
      </c>
      <c r="F24" s="776">
        <v>19122.594960009999</v>
      </c>
      <c r="G24" s="776">
        <v>7.723376</v>
      </c>
      <c r="H24" s="532">
        <v>1911.77324389</v>
      </c>
      <c r="I24" s="534">
        <v>9.9934209682824224E-2</v>
      </c>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row>
    <row r="25" spans="1:122" s="217" customFormat="1" x14ac:dyDescent="0.25">
      <c r="A25" s="213"/>
      <c r="B25" s="213"/>
      <c r="C25" s="213"/>
      <c r="D25" s="213"/>
      <c r="E25" s="213"/>
      <c r="F25" s="213"/>
      <c r="G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row>
    <row r="26" spans="1:122" s="217" customForma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row>
    <row r="27" spans="1:122" s="217" customFormat="1" x14ac:dyDescent="0.25">
      <c r="A27" s="213"/>
      <c r="B27" s="213"/>
      <c r="C27" s="213"/>
      <c r="D27" s="213"/>
      <c r="E27" s="213"/>
      <c r="F27" s="213"/>
      <c r="G27" s="213"/>
      <c r="H27" s="213"/>
      <c r="I27" s="213"/>
      <c r="J27" s="204"/>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row>
    <row r="28" spans="1:122" x14ac:dyDescent="0.25">
      <c r="DD28" s="136"/>
      <c r="DE28" s="136"/>
      <c r="DF28" s="136"/>
      <c r="DG28" s="136"/>
      <c r="DH28" s="136"/>
      <c r="DI28" s="136"/>
      <c r="DJ28" s="136"/>
      <c r="DK28" s="136"/>
      <c r="DL28" s="136"/>
      <c r="DM28" s="136"/>
      <c r="DN28" s="136"/>
      <c r="DO28" s="136"/>
      <c r="DP28" s="136"/>
      <c r="DQ28" s="136"/>
      <c r="DR28" s="136"/>
    </row>
    <row r="29" spans="1:122" x14ac:dyDescent="0.25">
      <c r="DD29" s="136"/>
      <c r="DE29" s="136"/>
      <c r="DF29" s="136"/>
      <c r="DG29" s="136"/>
      <c r="DH29" s="136"/>
      <c r="DI29" s="136"/>
      <c r="DJ29" s="136"/>
      <c r="DK29" s="136"/>
      <c r="DL29" s="136"/>
      <c r="DM29" s="136"/>
      <c r="DN29" s="136"/>
      <c r="DO29" s="136"/>
      <c r="DP29" s="136"/>
      <c r="DQ29" s="136"/>
      <c r="DR29" s="136"/>
    </row>
  </sheetData>
  <mergeCells count="4">
    <mergeCell ref="D5:E5"/>
    <mergeCell ref="F5:G5"/>
    <mergeCell ref="H5:I5"/>
    <mergeCell ref="C5:C6"/>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F75D-330E-4ACF-AA99-1E5BE00B06CA}">
  <sheetPr codeName="Ark46"/>
  <dimension ref="A1:DX29"/>
  <sheetViews>
    <sheetView zoomScale="70" zoomScaleNormal="70" zoomScaleSheetLayoutView="90" workbookViewId="0">
      <selection activeCell="E36" sqref="E36"/>
    </sheetView>
  </sheetViews>
  <sheetFormatPr defaultColWidth="19.875" defaultRowHeight="15" x14ac:dyDescent="0.25"/>
  <cols>
    <col min="1" max="1" width="3.125" style="45" customWidth="1"/>
    <col min="2" max="2" width="3.375" style="45" customWidth="1"/>
    <col min="3" max="3" width="35.125" style="45" customWidth="1"/>
    <col min="4" max="4" width="13.5" style="45" bestFit="1" customWidth="1"/>
    <col min="5" max="6" width="12.625" style="45" customWidth="1"/>
    <col min="7" max="7" width="14.75" style="45" bestFit="1" customWidth="1"/>
    <col min="8" max="18" width="12.625" style="45" customWidth="1"/>
    <col min="19" max="19" width="14.875" style="45" customWidth="1"/>
    <col min="20" max="20" width="12.625" style="45" customWidth="1"/>
    <col min="21" max="21" width="10.625" style="45" customWidth="1"/>
    <col min="22" max="22" width="29.625" style="45" customWidth="1"/>
    <col min="23" max="128" width="19.875" style="45"/>
    <col min="129" max="16384" width="19.875" style="136"/>
  </cols>
  <sheetData>
    <row r="1" spans="1:128" ht="15" customHeight="1" x14ac:dyDescent="0.25"/>
    <row r="2" spans="1:128" ht="20.25" x14ac:dyDescent="0.3">
      <c r="A2" s="203"/>
      <c r="B2" s="115" t="s">
        <v>493</v>
      </c>
      <c r="C2" s="88"/>
      <c r="D2" s="88"/>
      <c r="E2" s="88"/>
      <c r="F2" s="88"/>
      <c r="G2" s="88"/>
      <c r="H2" s="88"/>
      <c r="I2" s="88"/>
      <c r="J2" s="88"/>
      <c r="K2" s="88"/>
      <c r="L2" s="88"/>
      <c r="M2" s="88"/>
      <c r="N2" s="88"/>
      <c r="O2" s="88"/>
      <c r="P2" s="88"/>
      <c r="Q2" s="88"/>
      <c r="R2" s="88"/>
      <c r="S2" s="88"/>
      <c r="T2" s="88"/>
    </row>
    <row r="3" spans="1:128" x14ac:dyDescent="0.25">
      <c r="DJ3" s="136"/>
      <c r="DK3" s="136"/>
      <c r="DL3" s="136"/>
      <c r="DM3" s="136"/>
      <c r="DN3" s="136"/>
      <c r="DO3" s="136"/>
      <c r="DP3" s="136"/>
      <c r="DQ3" s="136"/>
      <c r="DR3" s="136"/>
      <c r="DS3" s="136"/>
      <c r="DT3" s="136"/>
      <c r="DU3" s="136"/>
      <c r="DV3" s="136"/>
      <c r="DW3" s="136"/>
      <c r="DX3" s="136"/>
    </row>
    <row r="4" spans="1:128" x14ac:dyDescent="0.25">
      <c r="B4" s="45" t="s">
        <v>361</v>
      </c>
      <c r="DJ4" s="136"/>
      <c r="DK4" s="136"/>
      <c r="DL4" s="136"/>
      <c r="DM4" s="136"/>
      <c r="DN4" s="136"/>
      <c r="DO4" s="136"/>
      <c r="DP4" s="136"/>
      <c r="DQ4" s="136"/>
      <c r="DR4" s="136"/>
      <c r="DS4" s="136"/>
      <c r="DT4" s="136"/>
      <c r="DU4" s="136"/>
      <c r="DV4" s="136"/>
      <c r="DW4" s="136"/>
      <c r="DX4" s="136"/>
    </row>
    <row r="5" spans="1:128" s="205" customFormat="1" x14ac:dyDescent="0.25">
      <c r="A5" s="204"/>
      <c r="B5" s="204"/>
      <c r="C5" s="909" t="s">
        <v>469</v>
      </c>
      <c r="D5" s="911" t="s">
        <v>494</v>
      </c>
      <c r="E5" s="911"/>
      <c r="F5" s="911"/>
      <c r="G5" s="911"/>
      <c r="H5" s="911"/>
      <c r="I5" s="911"/>
      <c r="J5" s="911"/>
      <c r="K5" s="911"/>
      <c r="L5" s="911"/>
      <c r="M5" s="911"/>
      <c r="N5" s="911"/>
      <c r="O5" s="911"/>
      <c r="P5" s="911"/>
      <c r="Q5" s="911"/>
      <c r="R5" s="911"/>
      <c r="S5" s="913" t="s">
        <v>345</v>
      </c>
      <c r="T5" s="913" t="s">
        <v>495</v>
      </c>
      <c r="U5" s="204"/>
      <c r="V5" s="1"/>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row>
    <row r="6" spans="1:128" s="205" customFormat="1" x14ac:dyDescent="0.25">
      <c r="A6" s="204"/>
      <c r="B6" s="206"/>
      <c r="C6" s="909"/>
      <c r="D6" s="219">
        <v>0</v>
      </c>
      <c r="E6" s="220">
        <v>0.02</v>
      </c>
      <c r="F6" s="219">
        <v>0.04</v>
      </c>
      <c r="G6" s="220">
        <v>0.1</v>
      </c>
      <c r="H6" s="220">
        <v>0.2</v>
      </c>
      <c r="I6" s="220">
        <v>0.35</v>
      </c>
      <c r="J6" s="220">
        <v>0.5</v>
      </c>
      <c r="K6" s="220">
        <v>0.7</v>
      </c>
      <c r="L6" s="220">
        <v>0.75</v>
      </c>
      <c r="M6" s="221">
        <v>1</v>
      </c>
      <c r="N6" s="221">
        <v>1.5</v>
      </c>
      <c r="O6" s="221">
        <v>2.5</v>
      </c>
      <c r="P6" s="221">
        <v>3.7</v>
      </c>
      <c r="Q6" s="221">
        <v>12.5</v>
      </c>
      <c r="R6" s="221" t="s">
        <v>496</v>
      </c>
      <c r="S6" s="913"/>
      <c r="T6" s="913"/>
      <c r="U6" s="204"/>
      <c r="V6" s="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row>
    <row r="7" spans="1:128" s="214" customFormat="1" x14ac:dyDescent="0.25">
      <c r="A7" s="210"/>
      <c r="B7" s="206"/>
      <c r="C7" s="909"/>
      <c r="D7" s="222" t="s">
        <v>239</v>
      </c>
      <c r="E7" s="222" t="s">
        <v>240</v>
      </c>
      <c r="F7" s="222" t="s">
        <v>241</v>
      </c>
      <c r="G7" s="222" t="s">
        <v>242</v>
      </c>
      <c r="H7" s="222" t="s">
        <v>243</v>
      </c>
      <c r="I7" s="222" t="s">
        <v>386</v>
      </c>
      <c r="J7" s="222" t="s">
        <v>387</v>
      </c>
      <c r="K7" s="222" t="s">
        <v>388</v>
      </c>
      <c r="L7" s="222" t="s">
        <v>389</v>
      </c>
      <c r="M7" s="222" t="s">
        <v>390</v>
      </c>
      <c r="N7" s="222" t="s">
        <v>391</v>
      </c>
      <c r="O7" s="222" t="s">
        <v>392</v>
      </c>
      <c r="P7" s="222" t="s">
        <v>423</v>
      </c>
      <c r="Q7" s="222" t="s">
        <v>424</v>
      </c>
      <c r="R7" s="222" t="s">
        <v>425</v>
      </c>
      <c r="S7" s="211" t="s">
        <v>497</v>
      </c>
      <c r="T7" s="211" t="s">
        <v>498</v>
      </c>
      <c r="U7" s="210"/>
      <c r="V7" s="1"/>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row>
    <row r="8" spans="1:128" s="217" customFormat="1" x14ac:dyDescent="0.25">
      <c r="A8" s="213"/>
      <c r="B8" s="215">
        <v>1</v>
      </c>
      <c r="C8" s="216" t="s">
        <v>476</v>
      </c>
      <c r="D8" s="532">
        <v>1211.7145773099999</v>
      </c>
      <c r="E8" s="532">
        <v>0</v>
      </c>
      <c r="F8" s="532">
        <v>0</v>
      </c>
      <c r="G8" s="532">
        <v>0</v>
      </c>
      <c r="H8" s="532">
        <v>0</v>
      </c>
      <c r="I8" s="532">
        <v>0</v>
      </c>
      <c r="J8" s="532">
        <v>0</v>
      </c>
      <c r="K8" s="532">
        <v>0</v>
      </c>
      <c r="L8" s="532">
        <v>0</v>
      </c>
      <c r="M8" s="532">
        <v>0</v>
      </c>
      <c r="N8" s="532">
        <v>0</v>
      </c>
      <c r="O8" s="532">
        <v>0</v>
      </c>
      <c r="P8" s="532">
        <v>0</v>
      </c>
      <c r="Q8" s="532">
        <v>0</v>
      </c>
      <c r="R8" s="532">
        <v>0</v>
      </c>
      <c r="S8" s="535">
        <v>1211.7145773099999</v>
      </c>
      <c r="T8" s="535">
        <v>0</v>
      </c>
      <c r="U8" s="213"/>
      <c r="V8" s="1"/>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row>
    <row r="9" spans="1:128" s="217" customFormat="1" x14ac:dyDescent="0.25">
      <c r="A9" s="213"/>
      <c r="B9" s="215">
        <v>2</v>
      </c>
      <c r="C9" s="111" t="s">
        <v>477</v>
      </c>
      <c r="D9" s="532">
        <v>152.10407088999997</v>
      </c>
      <c r="E9" s="532">
        <v>0</v>
      </c>
      <c r="F9" s="532">
        <v>0</v>
      </c>
      <c r="G9" s="532">
        <v>0</v>
      </c>
      <c r="H9" s="532">
        <v>0</v>
      </c>
      <c r="I9" s="532">
        <v>0</v>
      </c>
      <c r="J9" s="532">
        <v>0</v>
      </c>
      <c r="K9" s="532">
        <v>0</v>
      </c>
      <c r="L9" s="532">
        <v>0</v>
      </c>
      <c r="M9" s="532">
        <v>0</v>
      </c>
      <c r="N9" s="532">
        <v>0</v>
      </c>
      <c r="O9" s="532">
        <v>0</v>
      </c>
      <c r="P9" s="532">
        <v>0</v>
      </c>
      <c r="Q9" s="532">
        <v>0</v>
      </c>
      <c r="R9" s="532">
        <v>0</v>
      </c>
      <c r="S9" s="535">
        <v>152.10407088999997</v>
      </c>
      <c r="T9" s="535">
        <v>0</v>
      </c>
      <c r="U9" s="213"/>
      <c r="V9" s="1"/>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row>
    <row r="10" spans="1:128" s="217" customFormat="1" x14ac:dyDescent="0.25">
      <c r="A10" s="213"/>
      <c r="B10" s="215">
        <v>3</v>
      </c>
      <c r="C10" s="111" t="s">
        <v>478</v>
      </c>
      <c r="D10" s="532">
        <v>0</v>
      </c>
      <c r="E10" s="532">
        <v>0</v>
      </c>
      <c r="F10" s="532">
        <v>0</v>
      </c>
      <c r="G10" s="532">
        <v>0</v>
      </c>
      <c r="H10" s="532">
        <v>0</v>
      </c>
      <c r="I10" s="532">
        <v>0</v>
      </c>
      <c r="J10" s="532">
        <v>0</v>
      </c>
      <c r="K10" s="532">
        <v>0</v>
      </c>
      <c r="L10" s="532">
        <v>0</v>
      </c>
      <c r="M10" s="532">
        <v>0</v>
      </c>
      <c r="N10" s="532">
        <v>0</v>
      </c>
      <c r="O10" s="532">
        <v>0</v>
      </c>
      <c r="P10" s="532">
        <v>0</v>
      </c>
      <c r="Q10" s="532">
        <v>0</v>
      </c>
      <c r="R10" s="532">
        <v>0</v>
      </c>
      <c r="S10" s="535">
        <v>0</v>
      </c>
      <c r="T10" s="535">
        <v>0</v>
      </c>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row>
    <row r="11" spans="1:128" s="217" customFormat="1" x14ac:dyDescent="0.25">
      <c r="A11" s="213"/>
      <c r="B11" s="215">
        <v>4</v>
      </c>
      <c r="C11" s="111" t="s">
        <v>479</v>
      </c>
      <c r="D11" s="532">
        <v>0</v>
      </c>
      <c r="E11" s="532">
        <v>0</v>
      </c>
      <c r="F11" s="532">
        <v>0</v>
      </c>
      <c r="G11" s="532">
        <v>0</v>
      </c>
      <c r="H11" s="532">
        <v>0</v>
      </c>
      <c r="I11" s="532">
        <v>0</v>
      </c>
      <c r="J11" s="532">
        <v>0</v>
      </c>
      <c r="K11" s="532">
        <v>0</v>
      </c>
      <c r="L11" s="532">
        <v>0</v>
      </c>
      <c r="M11" s="532">
        <v>0</v>
      </c>
      <c r="N11" s="532">
        <v>0</v>
      </c>
      <c r="O11" s="532">
        <v>0</v>
      </c>
      <c r="P11" s="532">
        <v>0</v>
      </c>
      <c r="Q11" s="532">
        <v>0</v>
      </c>
      <c r="R11" s="532">
        <v>0</v>
      </c>
      <c r="S11" s="535">
        <v>0</v>
      </c>
      <c r="T11" s="535">
        <v>0</v>
      </c>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row>
    <row r="12" spans="1:128" s="217" customFormat="1" x14ac:dyDescent="0.25">
      <c r="A12" s="213"/>
      <c r="B12" s="215">
        <v>5</v>
      </c>
      <c r="C12" s="111" t="s">
        <v>480</v>
      </c>
      <c r="D12" s="532">
        <v>0</v>
      </c>
      <c r="E12" s="532">
        <v>0</v>
      </c>
      <c r="F12" s="532">
        <v>0</v>
      </c>
      <c r="G12" s="532">
        <v>0</v>
      </c>
      <c r="H12" s="532">
        <v>0</v>
      </c>
      <c r="I12" s="532">
        <v>0</v>
      </c>
      <c r="J12" s="532">
        <v>0</v>
      </c>
      <c r="K12" s="532">
        <v>0</v>
      </c>
      <c r="L12" s="532">
        <v>0</v>
      </c>
      <c r="M12" s="532">
        <v>0</v>
      </c>
      <c r="N12" s="532">
        <v>0</v>
      </c>
      <c r="O12" s="532">
        <v>0</v>
      </c>
      <c r="P12" s="532">
        <v>0</v>
      </c>
      <c r="Q12" s="532">
        <v>0</v>
      </c>
      <c r="R12" s="532">
        <v>0</v>
      </c>
      <c r="S12" s="535">
        <v>0</v>
      </c>
      <c r="T12" s="535">
        <v>0</v>
      </c>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row>
    <row r="13" spans="1:128" s="217" customFormat="1" x14ac:dyDescent="0.25">
      <c r="A13" s="213"/>
      <c r="B13" s="215">
        <v>6</v>
      </c>
      <c r="C13" s="111" t="s">
        <v>481</v>
      </c>
      <c r="D13" s="532">
        <v>0</v>
      </c>
      <c r="E13" s="532">
        <v>0</v>
      </c>
      <c r="F13" s="532">
        <v>0</v>
      </c>
      <c r="G13" s="532">
        <v>0</v>
      </c>
      <c r="H13" s="532">
        <v>743.65192490000004</v>
      </c>
      <c r="I13" s="532">
        <v>0</v>
      </c>
      <c r="J13" s="532">
        <v>0</v>
      </c>
      <c r="K13" s="532">
        <v>0</v>
      </c>
      <c r="L13" s="532">
        <v>0</v>
      </c>
      <c r="M13" s="532">
        <v>0</v>
      </c>
      <c r="N13" s="532">
        <v>0</v>
      </c>
      <c r="O13" s="532">
        <v>0</v>
      </c>
      <c r="P13" s="532">
        <v>0</v>
      </c>
      <c r="Q13" s="532">
        <v>0</v>
      </c>
      <c r="R13" s="532">
        <v>0</v>
      </c>
      <c r="S13" s="535">
        <v>743.65192490000004</v>
      </c>
      <c r="T13" s="535">
        <v>0</v>
      </c>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3"/>
      <c r="DD13" s="213"/>
      <c r="DE13" s="213"/>
      <c r="DF13" s="213"/>
      <c r="DG13" s="213"/>
      <c r="DH13" s="213"/>
      <c r="DI13" s="213"/>
    </row>
    <row r="14" spans="1:128" s="217" customFormat="1" x14ac:dyDescent="0.25">
      <c r="A14" s="213"/>
      <c r="B14" s="215">
        <v>7</v>
      </c>
      <c r="C14" s="111" t="s">
        <v>482</v>
      </c>
      <c r="D14" s="532">
        <v>0</v>
      </c>
      <c r="E14" s="532">
        <v>0</v>
      </c>
      <c r="F14" s="532">
        <v>0</v>
      </c>
      <c r="G14" s="532">
        <v>0</v>
      </c>
      <c r="H14" s="532">
        <v>0</v>
      </c>
      <c r="I14" s="532">
        <v>0</v>
      </c>
      <c r="J14" s="532">
        <v>0</v>
      </c>
      <c r="K14" s="532">
        <v>0</v>
      </c>
      <c r="L14" s="532">
        <v>0</v>
      </c>
      <c r="M14" s="532">
        <v>7.723376</v>
      </c>
      <c r="N14" s="532">
        <v>0</v>
      </c>
      <c r="O14" s="532">
        <v>0</v>
      </c>
      <c r="P14" s="532">
        <v>0</v>
      </c>
      <c r="Q14" s="532">
        <v>0</v>
      </c>
      <c r="R14" s="532">
        <v>0</v>
      </c>
      <c r="S14" s="535">
        <v>7.723376</v>
      </c>
      <c r="T14" s="535">
        <v>7.723376</v>
      </c>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row>
    <row r="15" spans="1:128" s="217" customFormat="1" x14ac:dyDescent="0.25">
      <c r="A15" s="213"/>
      <c r="B15" s="215">
        <v>8</v>
      </c>
      <c r="C15" s="111" t="s">
        <v>483</v>
      </c>
      <c r="D15" s="532">
        <v>0</v>
      </c>
      <c r="E15" s="532">
        <v>0</v>
      </c>
      <c r="F15" s="532">
        <v>0</v>
      </c>
      <c r="G15" s="532">
        <v>0</v>
      </c>
      <c r="H15" s="532">
        <v>0</v>
      </c>
      <c r="I15" s="532">
        <v>0</v>
      </c>
      <c r="J15" s="532">
        <v>0</v>
      </c>
      <c r="K15" s="532">
        <v>0</v>
      </c>
      <c r="L15" s="532">
        <v>0</v>
      </c>
      <c r="M15" s="532">
        <v>0</v>
      </c>
      <c r="N15" s="532">
        <v>0</v>
      </c>
      <c r="O15" s="532">
        <v>0</v>
      </c>
      <c r="P15" s="532">
        <v>0</v>
      </c>
      <c r="Q15" s="532">
        <v>0</v>
      </c>
      <c r="R15" s="532">
        <v>0</v>
      </c>
      <c r="S15" s="535">
        <v>0</v>
      </c>
      <c r="T15" s="535">
        <v>0</v>
      </c>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row>
    <row r="16" spans="1:128" s="217" customFormat="1" ht="30" x14ac:dyDescent="0.25">
      <c r="A16" s="213"/>
      <c r="B16" s="215">
        <v>9</v>
      </c>
      <c r="C16" s="111" t="s">
        <v>484</v>
      </c>
      <c r="D16" s="532">
        <v>0</v>
      </c>
      <c r="E16" s="532">
        <v>0</v>
      </c>
      <c r="F16" s="532">
        <v>0</v>
      </c>
      <c r="G16" s="532">
        <v>0</v>
      </c>
      <c r="H16" s="532">
        <v>0</v>
      </c>
      <c r="I16" s="532">
        <v>0</v>
      </c>
      <c r="J16" s="532">
        <v>0</v>
      </c>
      <c r="K16" s="532">
        <v>0</v>
      </c>
      <c r="L16" s="532">
        <v>0</v>
      </c>
      <c r="M16" s="532">
        <v>0</v>
      </c>
      <c r="N16" s="532">
        <v>0</v>
      </c>
      <c r="O16" s="532">
        <v>0</v>
      </c>
      <c r="P16" s="532">
        <v>0</v>
      </c>
      <c r="Q16" s="532">
        <v>0</v>
      </c>
      <c r="R16" s="532">
        <v>0</v>
      </c>
      <c r="S16" s="535">
        <v>0</v>
      </c>
      <c r="T16" s="535">
        <v>0</v>
      </c>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row>
    <row r="17" spans="1:128" s="217" customFormat="1" x14ac:dyDescent="0.25">
      <c r="A17" s="213"/>
      <c r="B17" s="215">
        <v>10</v>
      </c>
      <c r="C17" s="111" t="s">
        <v>485</v>
      </c>
      <c r="D17" s="532">
        <v>0</v>
      </c>
      <c r="E17" s="532">
        <v>0</v>
      </c>
      <c r="F17" s="532">
        <v>0</v>
      </c>
      <c r="G17" s="532">
        <v>0</v>
      </c>
      <c r="H17" s="532">
        <v>0</v>
      </c>
      <c r="I17" s="532">
        <v>0</v>
      </c>
      <c r="J17" s="532">
        <v>0</v>
      </c>
      <c r="K17" s="532">
        <v>0</v>
      </c>
      <c r="L17" s="532">
        <v>0</v>
      </c>
      <c r="M17" s="532">
        <v>0</v>
      </c>
      <c r="N17" s="532">
        <v>0</v>
      </c>
      <c r="O17" s="532">
        <v>0</v>
      </c>
      <c r="P17" s="532">
        <v>0</v>
      </c>
      <c r="Q17" s="532">
        <v>0</v>
      </c>
      <c r="R17" s="532">
        <v>0</v>
      </c>
      <c r="S17" s="535">
        <v>0</v>
      </c>
      <c r="T17" s="535">
        <v>0</v>
      </c>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row>
    <row r="18" spans="1:128" s="217" customFormat="1" ht="30" x14ac:dyDescent="0.25">
      <c r="A18" s="213"/>
      <c r="B18" s="215">
        <v>11</v>
      </c>
      <c r="C18" s="111" t="s">
        <v>486</v>
      </c>
      <c r="D18" s="532">
        <v>0</v>
      </c>
      <c r="E18" s="532">
        <v>0</v>
      </c>
      <c r="F18" s="532">
        <v>0</v>
      </c>
      <c r="G18" s="532">
        <v>0</v>
      </c>
      <c r="H18" s="532">
        <v>0</v>
      </c>
      <c r="I18" s="532">
        <v>0</v>
      </c>
      <c r="J18" s="532">
        <v>0</v>
      </c>
      <c r="K18" s="532">
        <v>0</v>
      </c>
      <c r="L18" s="532">
        <v>0</v>
      </c>
      <c r="M18" s="532">
        <v>0</v>
      </c>
      <c r="N18" s="532">
        <v>7.9814789999999997E-2</v>
      </c>
      <c r="O18" s="532">
        <v>0</v>
      </c>
      <c r="P18" s="532">
        <v>0</v>
      </c>
      <c r="Q18" s="532">
        <v>0</v>
      </c>
      <c r="R18" s="532">
        <v>0</v>
      </c>
      <c r="S18" s="535">
        <v>7.9814789999999997E-2</v>
      </c>
      <c r="T18" s="535">
        <v>7.9814789999999997E-2</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row>
    <row r="19" spans="1:128" s="217" customFormat="1" x14ac:dyDescent="0.25">
      <c r="A19" s="213"/>
      <c r="B19" s="215">
        <v>12</v>
      </c>
      <c r="C19" s="111" t="s">
        <v>487</v>
      </c>
      <c r="D19" s="532">
        <v>0</v>
      </c>
      <c r="E19" s="532">
        <v>0</v>
      </c>
      <c r="F19" s="532">
        <v>0</v>
      </c>
      <c r="G19" s="532">
        <v>16955.38312377</v>
      </c>
      <c r="H19" s="532">
        <v>0</v>
      </c>
      <c r="I19" s="532">
        <v>0</v>
      </c>
      <c r="J19" s="532">
        <v>0</v>
      </c>
      <c r="K19" s="532">
        <v>0</v>
      </c>
      <c r="L19" s="532">
        <v>0</v>
      </c>
      <c r="M19" s="532">
        <v>0</v>
      </c>
      <c r="N19" s="532">
        <v>0</v>
      </c>
      <c r="O19" s="532">
        <v>0</v>
      </c>
      <c r="P19" s="532">
        <v>0</v>
      </c>
      <c r="Q19" s="532">
        <v>0</v>
      </c>
      <c r="R19" s="532">
        <v>0</v>
      </c>
      <c r="S19" s="535">
        <v>16955.38312377</v>
      </c>
      <c r="T19" s="535">
        <v>0</v>
      </c>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row>
    <row r="20" spans="1:128" s="217" customFormat="1" ht="30" x14ac:dyDescent="0.25">
      <c r="A20" s="213"/>
      <c r="B20" s="215">
        <v>13</v>
      </c>
      <c r="C20" s="111" t="s">
        <v>488</v>
      </c>
      <c r="D20" s="532">
        <v>0</v>
      </c>
      <c r="E20" s="532">
        <v>0</v>
      </c>
      <c r="F20" s="532">
        <v>0</v>
      </c>
      <c r="G20" s="532">
        <v>0</v>
      </c>
      <c r="H20" s="532">
        <v>0</v>
      </c>
      <c r="I20" s="532">
        <v>0</v>
      </c>
      <c r="J20" s="532">
        <v>0</v>
      </c>
      <c r="K20" s="532">
        <v>0</v>
      </c>
      <c r="L20" s="532">
        <v>0</v>
      </c>
      <c r="M20" s="532">
        <v>0</v>
      </c>
      <c r="N20" s="532">
        <v>0</v>
      </c>
      <c r="O20" s="532">
        <v>0</v>
      </c>
      <c r="P20" s="532">
        <v>0</v>
      </c>
      <c r="Q20" s="532">
        <v>0</v>
      </c>
      <c r="R20" s="532">
        <v>0</v>
      </c>
      <c r="S20" s="535">
        <v>0</v>
      </c>
      <c r="T20" s="535">
        <v>0</v>
      </c>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row>
    <row r="21" spans="1:128" s="217" customFormat="1" ht="30" x14ac:dyDescent="0.25">
      <c r="A21" s="213"/>
      <c r="B21" s="215">
        <v>14</v>
      </c>
      <c r="C21" s="111" t="s">
        <v>499</v>
      </c>
      <c r="D21" s="532">
        <v>0</v>
      </c>
      <c r="E21" s="532">
        <v>0</v>
      </c>
      <c r="F21" s="532">
        <v>0</v>
      </c>
      <c r="G21" s="532">
        <v>0</v>
      </c>
      <c r="H21" s="532">
        <v>0</v>
      </c>
      <c r="I21" s="532">
        <v>0</v>
      </c>
      <c r="J21" s="532">
        <v>0</v>
      </c>
      <c r="K21" s="532">
        <v>0</v>
      </c>
      <c r="L21" s="532">
        <v>0</v>
      </c>
      <c r="M21" s="532">
        <v>0</v>
      </c>
      <c r="N21" s="532">
        <v>0</v>
      </c>
      <c r="O21" s="532">
        <v>0</v>
      </c>
      <c r="P21" s="532">
        <v>0</v>
      </c>
      <c r="Q21" s="532">
        <v>0</v>
      </c>
      <c r="R21" s="532">
        <v>0</v>
      </c>
      <c r="S21" s="535">
        <v>0</v>
      </c>
      <c r="T21" s="535">
        <v>0</v>
      </c>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row>
    <row r="22" spans="1:128" s="217" customFormat="1" x14ac:dyDescent="0.25">
      <c r="A22" s="213"/>
      <c r="B22" s="215">
        <v>15</v>
      </c>
      <c r="C22" s="111" t="s">
        <v>490</v>
      </c>
      <c r="D22" s="532">
        <v>0</v>
      </c>
      <c r="E22" s="532">
        <v>0</v>
      </c>
      <c r="F22" s="532">
        <v>0</v>
      </c>
      <c r="G22" s="532">
        <v>0</v>
      </c>
      <c r="H22" s="532">
        <v>0</v>
      </c>
      <c r="I22" s="532">
        <v>0</v>
      </c>
      <c r="J22" s="532">
        <v>0</v>
      </c>
      <c r="K22" s="532">
        <v>0</v>
      </c>
      <c r="L22" s="532">
        <v>0</v>
      </c>
      <c r="M22" s="532">
        <v>59.661448350000001</v>
      </c>
      <c r="N22" s="532">
        <v>0</v>
      </c>
      <c r="O22" s="532">
        <v>0</v>
      </c>
      <c r="P22" s="532">
        <v>0</v>
      </c>
      <c r="Q22" s="532">
        <v>0</v>
      </c>
      <c r="R22" s="532">
        <v>0</v>
      </c>
      <c r="S22" s="535">
        <v>59.661448350000001</v>
      </c>
      <c r="T22" s="535">
        <v>59.661448350000001</v>
      </c>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row>
    <row r="23" spans="1:128" s="217" customFormat="1" x14ac:dyDescent="0.25">
      <c r="A23" s="213"/>
      <c r="B23" s="215">
        <v>16</v>
      </c>
      <c r="C23" s="111" t="s">
        <v>491</v>
      </c>
      <c r="D23" s="532">
        <v>0</v>
      </c>
      <c r="E23" s="532">
        <v>0</v>
      </c>
      <c r="F23" s="532">
        <v>0</v>
      </c>
      <c r="G23" s="532">
        <v>0</v>
      </c>
      <c r="H23" s="532">
        <v>0</v>
      </c>
      <c r="I23" s="532">
        <v>0</v>
      </c>
      <c r="J23" s="532">
        <v>0</v>
      </c>
      <c r="K23" s="532">
        <v>0</v>
      </c>
      <c r="L23" s="532">
        <v>0</v>
      </c>
      <c r="M23" s="532">
        <v>0</v>
      </c>
      <c r="N23" s="532">
        <v>0</v>
      </c>
      <c r="O23" s="532">
        <v>0</v>
      </c>
      <c r="P23" s="532">
        <v>0</v>
      </c>
      <c r="Q23" s="532">
        <v>0</v>
      </c>
      <c r="R23" s="532">
        <v>0</v>
      </c>
      <c r="S23" s="535">
        <v>0</v>
      </c>
      <c r="T23" s="535">
        <v>0</v>
      </c>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row>
    <row r="24" spans="1:128" s="217" customFormat="1" x14ac:dyDescent="0.25">
      <c r="A24" s="213"/>
      <c r="B24" s="218">
        <v>17</v>
      </c>
      <c r="C24" s="218" t="s">
        <v>492</v>
      </c>
      <c r="D24" s="532">
        <v>1363.8186482000001</v>
      </c>
      <c r="E24" s="532">
        <v>0</v>
      </c>
      <c r="F24" s="532">
        <v>0</v>
      </c>
      <c r="G24" s="532">
        <v>16955.38312377</v>
      </c>
      <c r="H24" s="532">
        <v>743.65192490000004</v>
      </c>
      <c r="I24" s="532">
        <v>0</v>
      </c>
      <c r="J24" s="532">
        <v>0</v>
      </c>
      <c r="K24" s="532">
        <v>0</v>
      </c>
      <c r="L24" s="532">
        <v>0</v>
      </c>
      <c r="M24" s="532">
        <v>67.384824349999988</v>
      </c>
      <c r="N24" s="532">
        <v>7.9814789999999997E-2</v>
      </c>
      <c r="O24" s="532">
        <v>0</v>
      </c>
      <c r="P24" s="532">
        <v>0</v>
      </c>
      <c r="Q24" s="532">
        <v>0</v>
      </c>
      <c r="R24" s="532">
        <v>0</v>
      </c>
      <c r="S24" s="535">
        <v>19130.318336010001</v>
      </c>
      <c r="T24" s="535">
        <v>67.464639140000003</v>
      </c>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row>
    <row r="25" spans="1:128" s="217" customFormat="1" x14ac:dyDescent="0.25">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row>
    <row r="26" spans="1:128" s="217" customForma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row>
    <row r="27" spans="1:128" s="217" customFormat="1" x14ac:dyDescent="0.25">
      <c r="A27" s="213"/>
      <c r="B27" s="213"/>
      <c r="C27" s="213"/>
      <c r="D27" s="213"/>
      <c r="E27" s="213"/>
      <c r="F27" s="213"/>
      <c r="G27" s="213"/>
      <c r="H27" s="213"/>
      <c r="I27" s="213"/>
      <c r="J27" s="213"/>
      <c r="K27" s="213"/>
      <c r="L27" s="213"/>
      <c r="M27" s="213"/>
      <c r="N27" s="213"/>
      <c r="O27" s="213"/>
      <c r="P27" s="204"/>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row>
    <row r="28" spans="1:128" x14ac:dyDescent="0.25">
      <c r="DJ28" s="136"/>
      <c r="DK28" s="136"/>
      <c r="DL28" s="136"/>
      <c r="DM28" s="136"/>
      <c r="DN28" s="136"/>
      <c r="DO28" s="136"/>
      <c r="DP28" s="136"/>
      <c r="DQ28" s="136"/>
      <c r="DR28" s="136"/>
      <c r="DS28" s="136"/>
      <c r="DT28" s="136"/>
      <c r="DU28" s="136"/>
      <c r="DV28" s="136"/>
      <c r="DW28" s="136"/>
      <c r="DX28" s="136"/>
    </row>
    <row r="29" spans="1:128" x14ac:dyDescent="0.25">
      <c r="D29" s="816"/>
      <c r="DJ29" s="136"/>
      <c r="DK29" s="136"/>
      <c r="DL29" s="136"/>
      <c r="DM29" s="136"/>
      <c r="DN29" s="136"/>
      <c r="DO29" s="136"/>
      <c r="DP29" s="136"/>
      <c r="DQ29" s="136"/>
      <c r="DR29" s="136"/>
      <c r="DS29" s="136"/>
      <c r="DT29" s="136"/>
      <c r="DU29" s="136"/>
      <c r="DV29" s="136"/>
      <c r="DW29" s="136"/>
      <c r="DX29" s="136"/>
    </row>
  </sheetData>
  <mergeCells count="4">
    <mergeCell ref="C5:C7"/>
    <mergeCell ref="D5:R5"/>
    <mergeCell ref="S5:S6"/>
    <mergeCell ref="T5:T6"/>
  </mergeCells>
  <pageMargins left="0.7" right="0.7" top="0.78740157499999996" bottom="0.78740157499999996" header="0.3" footer="0.3"/>
  <pageSetup paperSize="9" scale="10"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A405-5E37-48B0-9812-04DF693543E7}">
  <sheetPr codeName="Ark47"/>
  <dimension ref="B1:Q88"/>
  <sheetViews>
    <sheetView showGridLines="0" zoomScale="60" zoomScaleNormal="60" workbookViewId="0">
      <selection activeCell="Q24" sqref="Q24"/>
    </sheetView>
  </sheetViews>
  <sheetFormatPr defaultColWidth="10.125" defaultRowHeight="15" x14ac:dyDescent="0.25"/>
  <cols>
    <col min="1" max="1" width="3.125" style="89" customWidth="1"/>
    <col min="2" max="2" width="20.75" style="89" customWidth="1"/>
    <col min="3" max="3" width="23.125" style="89" customWidth="1"/>
    <col min="4" max="4" width="16.625" style="89" customWidth="1"/>
    <col min="5" max="5" width="15.875" style="89" customWidth="1"/>
    <col min="6" max="6" width="11.875" style="89" customWidth="1"/>
    <col min="7" max="7" width="18.5" style="89" customWidth="1"/>
    <col min="8" max="11" width="11.875" style="89" customWidth="1"/>
    <col min="12" max="12" width="17.625" style="89" customWidth="1"/>
    <col min="13" max="13" width="11.875" style="89" bestFit="1" customWidth="1"/>
    <col min="14" max="14" width="15.75" style="89" customWidth="1"/>
    <col min="15" max="15" width="14.125" style="89" customWidth="1"/>
    <col min="16" max="17" width="10.625" style="89" customWidth="1"/>
    <col min="18" max="18" width="10.25" style="89" customWidth="1"/>
    <col min="19" max="19" width="10.125" style="89" customWidth="1"/>
    <col min="20" max="16384" width="10.125" style="89"/>
  </cols>
  <sheetData>
    <row r="1" spans="2:17" ht="15" customHeight="1" x14ac:dyDescent="0.25"/>
    <row r="2" spans="2:17" ht="20.25" x14ac:dyDescent="0.3">
      <c r="B2" s="87" t="s">
        <v>1097</v>
      </c>
      <c r="C2" s="88"/>
      <c r="D2" s="88"/>
      <c r="E2" s="88"/>
      <c r="F2" s="88"/>
      <c r="G2" s="88"/>
      <c r="H2" s="88"/>
      <c r="I2" s="88"/>
      <c r="J2" s="88"/>
      <c r="K2" s="88"/>
      <c r="L2" s="88"/>
      <c r="M2" s="88"/>
      <c r="N2" s="223"/>
      <c r="O2" s="88"/>
    </row>
    <row r="4" spans="2:17" x14ac:dyDescent="0.25">
      <c r="B4" s="224" t="s">
        <v>361</v>
      </c>
    </row>
    <row r="5" spans="2:17" s="225" customFormat="1" ht="84" customHeight="1" x14ac:dyDescent="0.25">
      <c r="B5" s="914" t="s">
        <v>501</v>
      </c>
      <c r="C5" s="93" t="s">
        <v>502</v>
      </c>
      <c r="D5" s="93" t="s">
        <v>503</v>
      </c>
      <c r="E5" s="93" t="s">
        <v>504</v>
      </c>
      <c r="F5" s="93" t="s">
        <v>505</v>
      </c>
      <c r="G5" s="93" t="s">
        <v>506</v>
      </c>
      <c r="H5" s="93" t="s">
        <v>507</v>
      </c>
      <c r="I5" s="93" t="s">
        <v>508</v>
      </c>
      <c r="J5" s="93" t="s">
        <v>509</v>
      </c>
      <c r="K5" s="93" t="s">
        <v>510</v>
      </c>
      <c r="L5" s="93" t="s">
        <v>511</v>
      </c>
      <c r="M5" s="93" t="s">
        <v>512</v>
      </c>
      <c r="N5" s="93" t="s">
        <v>513</v>
      </c>
      <c r="O5" s="93" t="s">
        <v>514</v>
      </c>
      <c r="Q5" s="1"/>
    </row>
    <row r="6" spans="2:17" s="227" customFormat="1" x14ac:dyDescent="0.25">
      <c r="B6" s="915"/>
      <c r="C6" s="226" t="s">
        <v>239</v>
      </c>
      <c r="D6" s="226" t="s">
        <v>240</v>
      </c>
      <c r="E6" s="226" t="s">
        <v>241</v>
      </c>
      <c r="F6" s="226" t="s">
        <v>242</v>
      </c>
      <c r="G6" s="226" t="s">
        <v>243</v>
      </c>
      <c r="H6" s="226" t="s">
        <v>386</v>
      </c>
      <c r="I6" s="226" t="s">
        <v>387</v>
      </c>
      <c r="J6" s="226" t="s">
        <v>388</v>
      </c>
      <c r="K6" s="226" t="s">
        <v>389</v>
      </c>
      <c r="L6" s="226" t="s">
        <v>390</v>
      </c>
      <c r="M6" s="226" t="s">
        <v>391</v>
      </c>
      <c r="N6" s="226" t="s">
        <v>392</v>
      </c>
      <c r="O6" s="226" t="s">
        <v>423</v>
      </c>
      <c r="Q6" s="4"/>
    </row>
    <row r="7" spans="2:17" x14ac:dyDescent="0.25">
      <c r="B7" s="536" t="s">
        <v>515</v>
      </c>
      <c r="C7" s="537"/>
      <c r="D7" s="538"/>
      <c r="E7" s="539"/>
      <c r="F7" s="540"/>
      <c r="G7" s="541"/>
      <c r="H7" s="540"/>
      <c r="I7" s="541"/>
      <c r="J7" s="540"/>
      <c r="K7" s="541"/>
      <c r="L7" s="541"/>
      <c r="M7" s="540"/>
      <c r="N7" s="541"/>
      <c r="O7" s="541"/>
    </row>
    <row r="8" spans="2:17" x14ac:dyDescent="0.25">
      <c r="B8" s="542"/>
      <c r="C8" s="543" t="s">
        <v>516</v>
      </c>
      <c r="D8" s="777">
        <v>1959.3309274400001</v>
      </c>
      <c r="E8" s="782">
        <v>326.43700000000001</v>
      </c>
      <c r="F8" s="546">
        <v>0.2</v>
      </c>
      <c r="G8" s="782">
        <v>2024.61832744</v>
      </c>
      <c r="H8" s="546">
        <v>1.0466453370000001E-3</v>
      </c>
      <c r="I8" s="545">
        <v>22</v>
      </c>
      <c r="J8" s="546">
        <v>0.32867588408699999</v>
      </c>
      <c r="K8" s="545">
        <v>4.8577482777030001</v>
      </c>
      <c r="L8" s="782">
        <v>773.48628294000002</v>
      </c>
      <c r="M8" s="547">
        <v>0.38204054189217174</v>
      </c>
      <c r="N8" s="782">
        <v>0.73499832999999992</v>
      </c>
      <c r="O8" s="782">
        <v>-0.41914451000000003</v>
      </c>
    </row>
    <row r="9" spans="2:17" x14ac:dyDescent="0.25">
      <c r="B9" s="548"/>
      <c r="C9" s="549" t="s">
        <v>517</v>
      </c>
      <c r="D9" s="777">
        <v>495.35710742999999</v>
      </c>
      <c r="E9" s="782">
        <v>0</v>
      </c>
      <c r="F9" s="546">
        <v>0</v>
      </c>
      <c r="G9" s="782">
        <v>495.35710742999999</v>
      </c>
      <c r="H9" s="546">
        <v>7.4976004299999997E-4</v>
      </c>
      <c r="I9" s="545">
        <v>10</v>
      </c>
      <c r="J9" s="546">
        <v>0.12951657703700001</v>
      </c>
      <c r="K9" s="545">
        <v>4.9521763895269997</v>
      </c>
      <c r="L9" s="782">
        <v>60.487792140000003</v>
      </c>
      <c r="M9" s="547">
        <v>0.12210946654994279</v>
      </c>
      <c r="N9" s="782">
        <v>4.8105139999999998E-2</v>
      </c>
      <c r="O9" s="782">
        <v>-0.19468507999999998</v>
      </c>
    </row>
    <row r="10" spans="2:17" x14ac:dyDescent="0.25">
      <c r="B10" s="548"/>
      <c r="C10" s="549" t="s">
        <v>518</v>
      </c>
      <c r="D10" s="777">
        <v>1463.9738200100001</v>
      </c>
      <c r="E10" s="782">
        <v>326.43700000000001</v>
      </c>
      <c r="F10" s="546">
        <v>0.2</v>
      </c>
      <c r="G10" s="782">
        <v>1529.26122001</v>
      </c>
      <c r="H10" s="546">
        <v>1.1428121910000001E-3</v>
      </c>
      <c r="I10" s="545">
        <v>12</v>
      </c>
      <c r="J10" s="546">
        <v>0.39318741224699999</v>
      </c>
      <c r="K10" s="545">
        <v>4.8271611970129999</v>
      </c>
      <c r="L10" s="782">
        <v>712.9984907999999</v>
      </c>
      <c r="M10" s="547">
        <v>0.46623721406820057</v>
      </c>
      <c r="N10" s="782">
        <v>0.68689318999999993</v>
      </c>
      <c r="O10" s="782">
        <v>-0.22445942999999999</v>
      </c>
    </row>
    <row r="11" spans="2:17" x14ac:dyDescent="0.25">
      <c r="B11" s="548"/>
      <c r="C11" s="543" t="s">
        <v>519</v>
      </c>
      <c r="D11" s="777">
        <v>13928.46238153</v>
      </c>
      <c r="E11" s="782">
        <v>0</v>
      </c>
      <c r="F11" s="546">
        <v>0</v>
      </c>
      <c r="G11" s="782">
        <v>13928.46238153</v>
      </c>
      <c r="H11" s="546">
        <v>1.7015361410000001E-3</v>
      </c>
      <c r="I11" s="545">
        <v>119</v>
      </c>
      <c r="J11" s="546">
        <v>0.105925646926</v>
      </c>
      <c r="K11" s="545">
        <v>4.9966741132510002</v>
      </c>
      <c r="L11" s="782">
        <v>2138.3129043900003</v>
      </c>
      <c r="M11" s="547">
        <v>0.15352110274753189</v>
      </c>
      <c r="N11" s="782">
        <v>2.5089000800000001</v>
      </c>
      <c r="O11" s="782">
        <v>-39.114570740000005</v>
      </c>
    </row>
    <row r="12" spans="2:17" x14ac:dyDescent="0.25">
      <c r="B12" s="548"/>
      <c r="C12" s="543" t="s">
        <v>520</v>
      </c>
      <c r="D12" s="777">
        <v>38809.387693570003</v>
      </c>
      <c r="E12" s="782">
        <v>1141.82460728</v>
      </c>
      <c r="F12" s="546">
        <v>0.41189455593399998</v>
      </c>
      <c r="G12" s="782">
        <v>39279.699033140001</v>
      </c>
      <c r="H12" s="546">
        <v>3.1464221139999998E-3</v>
      </c>
      <c r="I12" s="545">
        <v>1052</v>
      </c>
      <c r="J12" s="546">
        <v>4.5194324474999999E-2</v>
      </c>
      <c r="K12" s="545">
        <v>4.9114971789739998</v>
      </c>
      <c r="L12" s="782">
        <v>3397.77069428</v>
      </c>
      <c r="M12" s="547">
        <v>8.6501953373250784E-2</v>
      </c>
      <c r="N12" s="782">
        <v>6.4244184400000002</v>
      </c>
      <c r="O12" s="782">
        <v>-44.468010899999996</v>
      </c>
    </row>
    <row r="13" spans="2:17" x14ac:dyDescent="0.25">
      <c r="B13" s="548"/>
      <c r="C13" s="543" t="s">
        <v>521</v>
      </c>
      <c r="D13" s="777">
        <v>8381.4935146400003</v>
      </c>
      <c r="E13" s="782">
        <v>32.27005149</v>
      </c>
      <c r="F13" s="546">
        <v>0.35480197673500002</v>
      </c>
      <c r="G13" s="782">
        <v>8392.9429927000001</v>
      </c>
      <c r="H13" s="546">
        <v>6.3670490849999997E-3</v>
      </c>
      <c r="I13" s="545">
        <v>363</v>
      </c>
      <c r="J13" s="546">
        <v>7.0651100600000002E-2</v>
      </c>
      <c r="K13" s="545">
        <v>4.9624474010819997</v>
      </c>
      <c r="L13" s="782">
        <v>1347.43035117</v>
      </c>
      <c r="M13" s="547">
        <v>0.16054325072170345</v>
      </c>
      <c r="N13" s="782">
        <v>3.5235240800000001</v>
      </c>
      <c r="O13" s="782">
        <v>-6.18545474</v>
      </c>
    </row>
    <row r="14" spans="2:17" x14ac:dyDescent="0.25">
      <c r="B14" s="548"/>
      <c r="C14" s="543" t="s">
        <v>522</v>
      </c>
      <c r="D14" s="777">
        <v>46802.991320250003</v>
      </c>
      <c r="E14" s="782">
        <v>8364.4693697500006</v>
      </c>
      <c r="F14" s="546">
        <v>0.43100900950799997</v>
      </c>
      <c r="G14" s="782">
        <v>50408.152978370003</v>
      </c>
      <c r="H14" s="546">
        <v>1.3884907146E-2</v>
      </c>
      <c r="I14" s="545">
        <v>1901</v>
      </c>
      <c r="J14" s="546">
        <v>7.1748088442999999E-2</v>
      </c>
      <c r="K14" s="545">
        <v>4.8361810892710002</v>
      </c>
      <c r="L14" s="782">
        <v>10729.09834434</v>
      </c>
      <c r="M14" s="547">
        <v>0.21284450451782722</v>
      </c>
      <c r="N14" s="782">
        <v>51.330914899999996</v>
      </c>
      <c r="O14" s="782">
        <v>-111.18121469</v>
      </c>
    </row>
    <row r="15" spans="2:17" x14ac:dyDescent="0.25">
      <c r="B15" s="548"/>
      <c r="C15" s="549" t="s">
        <v>523</v>
      </c>
      <c r="D15" s="777">
        <v>36757.210789019999</v>
      </c>
      <c r="E15" s="782">
        <v>6944.9379361499996</v>
      </c>
      <c r="F15" s="546">
        <v>0.466034263964</v>
      </c>
      <c r="G15" s="782">
        <v>39993.789828370005</v>
      </c>
      <c r="H15" s="546">
        <v>1.2202113375E-2</v>
      </c>
      <c r="I15" s="545">
        <v>1504</v>
      </c>
      <c r="J15" s="546">
        <v>6.5546896938000004E-2</v>
      </c>
      <c r="K15" s="545">
        <v>4.8313187187980002</v>
      </c>
      <c r="L15" s="782">
        <v>7474.5547824399991</v>
      </c>
      <c r="M15" s="547">
        <v>0.18689288548338193</v>
      </c>
      <c r="N15" s="782">
        <v>31.112291190000001</v>
      </c>
      <c r="O15" s="782">
        <v>-85.641669109999995</v>
      </c>
    </row>
    <row r="16" spans="2:17" x14ac:dyDescent="0.25">
      <c r="B16" s="548"/>
      <c r="C16" s="549" t="s">
        <v>524</v>
      </c>
      <c r="D16" s="777">
        <v>10045.780531229999</v>
      </c>
      <c r="E16" s="782">
        <v>1419.5314335999999</v>
      </c>
      <c r="F16" s="546">
        <v>0.25965090313700001</v>
      </c>
      <c r="G16" s="782">
        <v>10414.363149999999</v>
      </c>
      <c r="H16" s="546">
        <v>2.0347261057E-2</v>
      </c>
      <c r="I16" s="545">
        <v>397</v>
      </c>
      <c r="J16" s="546">
        <v>9.5562233019999998E-2</v>
      </c>
      <c r="K16" s="545">
        <v>4.8548538223020001</v>
      </c>
      <c r="L16" s="782">
        <v>3254.5435619</v>
      </c>
      <c r="M16" s="547">
        <v>0.31250528861191096</v>
      </c>
      <c r="N16" s="782">
        <v>20.218623709999999</v>
      </c>
      <c r="O16" s="782">
        <v>-25.539545579999999</v>
      </c>
    </row>
    <row r="17" spans="2:15" x14ac:dyDescent="0.25">
      <c r="B17" s="548"/>
      <c r="C17" s="543" t="s">
        <v>525</v>
      </c>
      <c r="D17" s="777">
        <v>12240.91484734</v>
      </c>
      <c r="E17" s="782">
        <v>393.04078976</v>
      </c>
      <c r="F17" s="546">
        <v>0.33670697081500001</v>
      </c>
      <c r="G17" s="782">
        <v>12373.25442107</v>
      </c>
      <c r="H17" s="546">
        <v>3.8738041804999998E-2</v>
      </c>
      <c r="I17" s="545">
        <v>666</v>
      </c>
      <c r="J17" s="546">
        <v>0.107340086435</v>
      </c>
      <c r="K17" s="545">
        <v>4.893543360382</v>
      </c>
      <c r="L17" s="782">
        <v>4919.4446179399993</v>
      </c>
      <c r="M17" s="547">
        <v>0.39758696059484905</v>
      </c>
      <c r="N17" s="782">
        <v>50.706400840000001</v>
      </c>
      <c r="O17" s="782">
        <v>-37.397947170000002</v>
      </c>
    </row>
    <row r="18" spans="2:15" x14ac:dyDescent="0.25">
      <c r="B18" s="548"/>
      <c r="C18" s="549" t="s">
        <v>526</v>
      </c>
      <c r="D18" s="777">
        <v>10413.66796359</v>
      </c>
      <c r="E18" s="782">
        <v>392.37234732999997</v>
      </c>
      <c r="F18" s="546">
        <v>0.33693986373099999</v>
      </c>
      <c r="G18" s="782">
        <v>10545.87384883</v>
      </c>
      <c r="H18" s="546">
        <v>3.3332965143999999E-2</v>
      </c>
      <c r="I18" s="545">
        <v>490</v>
      </c>
      <c r="J18" s="546">
        <v>0.107905850023</v>
      </c>
      <c r="K18" s="545">
        <v>4.9196150058450003</v>
      </c>
      <c r="L18" s="782">
        <v>4144.9858026399997</v>
      </c>
      <c r="M18" s="547">
        <v>0.39304337052162452</v>
      </c>
      <c r="N18" s="782">
        <v>37.335653260000001</v>
      </c>
      <c r="O18" s="782">
        <v>-30.81888597</v>
      </c>
    </row>
    <row r="19" spans="2:15" x14ac:dyDescent="0.25">
      <c r="B19" s="548"/>
      <c r="C19" s="549" t="s">
        <v>527</v>
      </c>
      <c r="D19" s="777">
        <v>1827.2468837500001</v>
      </c>
      <c r="E19" s="782">
        <v>0.66844243000000003</v>
      </c>
      <c r="F19" s="546">
        <v>0.2</v>
      </c>
      <c r="G19" s="782">
        <v>1827.38057224</v>
      </c>
      <c r="H19" s="546">
        <v>6.9930918361999994E-2</v>
      </c>
      <c r="I19" s="545">
        <v>176</v>
      </c>
      <c r="J19" s="546">
        <v>0.104075046016</v>
      </c>
      <c r="K19" s="545">
        <v>4.7430830303000002</v>
      </c>
      <c r="L19" s="782">
        <v>774.45881529999997</v>
      </c>
      <c r="M19" s="547">
        <v>0.42380816949950917</v>
      </c>
      <c r="N19" s="782">
        <v>13.37074758</v>
      </c>
      <c r="O19" s="782">
        <v>-6.5790611999999999</v>
      </c>
    </row>
    <row r="20" spans="2:15" x14ac:dyDescent="0.25">
      <c r="B20" s="548"/>
      <c r="C20" s="543" t="s">
        <v>528</v>
      </c>
      <c r="D20" s="777">
        <v>1686.8234901199999</v>
      </c>
      <c r="E20" s="782">
        <v>0</v>
      </c>
      <c r="F20" s="546">
        <v>0</v>
      </c>
      <c r="G20" s="782">
        <v>1686.8234901199999</v>
      </c>
      <c r="H20" s="546">
        <v>0.21565594061599999</v>
      </c>
      <c r="I20" s="545">
        <v>115</v>
      </c>
      <c r="J20" s="546">
        <v>0.1155060187</v>
      </c>
      <c r="K20" s="545">
        <v>4.9957624042779996</v>
      </c>
      <c r="L20" s="782">
        <v>1001.86054825</v>
      </c>
      <c r="M20" s="547">
        <v>0.59393324441950246</v>
      </c>
      <c r="N20" s="782">
        <v>41.076849590000002</v>
      </c>
      <c r="O20" s="782">
        <v>-8.5865393300000008</v>
      </c>
    </row>
    <row r="21" spans="2:15" x14ac:dyDescent="0.25">
      <c r="B21" s="548"/>
      <c r="C21" s="549" t="s">
        <v>529</v>
      </c>
      <c r="D21" s="777">
        <v>1381.45280822</v>
      </c>
      <c r="E21" s="782">
        <v>0</v>
      </c>
      <c r="F21" s="546">
        <v>0</v>
      </c>
      <c r="G21" s="782">
        <v>1381.45280822</v>
      </c>
      <c r="H21" s="546">
        <v>0.13816148708100001</v>
      </c>
      <c r="I21" s="545">
        <v>78</v>
      </c>
      <c r="J21" s="546">
        <v>0.117111361697</v>
      </c>
      <c r="K21" s="545">
        <v>4.9948256820920003</v>
      </c>
      <c r="L21" s="782">
        <v>870.89297925999995</v>
      </c>
      <c r="M21" s="547">
        <v>0.6304181902399868</v>
      </c>
      <c r="N21" s="782">
        <v>22.754050329999998</v>
      </c>
      <c r="O21" s="782">
        <v>-7.9414414800000008</v>
      </c>
    </row>
    <row r="22" spans="2:15" x14ac:dyDescent="0.25">
      <c r="B22" s="548"/>
      <c r="C22" s="549" t="s">
        <v>530</v>
      </c>
      <c r="D22" s="777">
        <v>46.39029498</v>
      </c>
      <c r="E22" s="782">
        <v>0</v>
      </c>
      <c r="F22" s="546">
        <v>0</v>
      </c>
      <c r="G22" s="782">
        <v>46.39029498</v>
      </c>
      <c r="H22" s="546">
        <v>0.25925031478900001</v>
      </c>
      <c r="I22" s="545">
        <v>14</v>
      </c>
      <c r="J22" s="546">
        <v>0.104867771447</v>
      </c>
      <c r="K22" s="545">
        <v>5</v>
      </c>
      <c r="L22" s="782">
        <v>26.21559877</v>
      </c>
      <c r="M22" s="547">
        <v>0.5651095510667089</v>
      </c>
      <c r="N22" s="782">
        <v>1.26496235</v>
      </c>
      <c r="O22" s="782">
        <v>-0.24553327</v>
      </c>
    </row>
    <row r="23" spans="2:15" x14ac:dyDescent="0.25">
      <c r="B23" s="548"/>
      <c r="C23" s="549" t="s">
        <v>531</v>
      </c>
      <c r="D23" s="777">
        <v>258.98038692</v>
      </c>
      <c r="E23" s="782">
        <v>0</v>
      </c>
      <c r="F23" s="546">
        <v>0</v>
      </c>
      <c r="G23" s="782">
        <v>258.98038692</v>
      </c>
      <c r="H23" s="546">
        <v>0.62121782825299998</v>
      </c>
      <c r="I23" s="545">
        <v>23</v>
      </c>
      <c r="J23" s="546">
        <v>0.108848394224</v>
      </c>
      <c r="K23" s="545">
        <v>5</v>
      </c>
      <c r="L23" s="782">
        <v>104.75197022</v>
      </c>
      <c r="M23" s="547">
        <v>0.40447839106966149</v>
      </c>
      <c r="N23" s="782">
        <v>17.057836909999999</v>
      </c>
      <c r="O23" s="782">
        <v>-0.39956458</v>
      </c>
    </row>
    <row r="24" spans="2:15" x14ac:dyDescent="0.25">
      <c r="B24" s="550"/>
      <c r="C24" s="543" t="s">
        <v>532</v>
      </c>
      <c r="D24" s="777">
        <v>515.57318041000008</v>
      </c>
      <c r="E24" s="782">
        <v>0</v>
      </c>
      <c r="F24" s="546">
        <v>0</v>
      </c>
      <c r="G24" s="782">
        <v>515.57318041000008</v>
      </c>
      <c r="H24" s="546">
        <v>1</v>
      </c>
      <c r="I24" s="545">
        <v>39</v>
      </c>
      <c r="J24" s="546">
        <v>0.13033994327599999</v>
      </c>
      <c r="K24" s="545">
        <v>4.9907380863570001</v>
      </c>
      <c r="L24" s="782">
        <v>567.20481746000007</v>
      </c>
      <c r="M24" s="547">
        <v>1.1001441483223409</v>
      </c>
      <c r="N24" s="782">
        <v>23.178260719999997</v>
      </c>
      <c r="O24" s="782">
        <v>-23.171119949999998</v>
      </c>
    </row>
    <row r="25" spans="2:15" x14ac:dyDescent="0.25">
      <c r="B25" s="916" t="s">
        <v>533</v>
      </c>
      <c r="C25" s="917"/>
      <c r="D25" s="778">
        <v>124324.97735529998</v>
      </c>
      <c r="E25" s="778">
        <v>10258.04181828</v>
      </c>
      <c r="F25" s="540">
        <v>0.35342933646721014</v>
      </c>
      <c r="G25" s="778">
        <v>128609.52680478001</v>
      </c>
      <c r="H25" s="540">
        <v>1.7583631218273794E-2</v>
      </c>
      <c r="I25" s="541">
        <v>4277</v>
      </c>
      <c r="J25" s="540">
        <v>7.5545628955313998E-2</v>
      </c>
      <c r="K25" s="541">
        <v>4.8933763435841735</v>
      </c>
      <c r="L25" s="778">
        <v>24874.608560770001</v>
      </c>
      <c r="M25" s="540">
        <v>0.19341186596952389</v>
      </c>
      <c r="N25" s="778">
        <v>179.48426698</v>
      </c>
      <c r="O25" s="778">
        <v>-270.52400203000002</v>
      </c>
    </row>
    <row r="26" spans="2:15" x14ac:dyDescent="0.25">
      <c r="D26" s="779">
        <v>0</v>
      </c>
      <c r="E26" s="779">
        <v>0</v>
      </c>
      <c r="G26" s="779">
        <v>0</v>
      </c>
      <c r="L26" s="779">
        <v>0</v>
      </c>
      <c r="N26" s="779">
        <v>0</v>
      </c>
      <c r="O26" s="779">
        <v>0</v>
      </c>
    </row>
    <row r="27" spans="2:15" x14ac:dyDescent="0.25">
      <c r="B27" s="536" t="s">
        <v>536</v>
      </c>
      <c r="C27" s="537"/>
      <c r="D27" s="780">
        <v>0</v>
      </c>
      <c r="E27" s="778">
        <v>0</v>
      </c>
      <c r="F27" s="540"/>
      <c r="G27" s="778">
        <v>0</v>
      </c>
      <c r="H27" s="540"/>
      <c r="I27" s="541"/>
      <c r="J27" s="540"/>
      <c r="K27" s="541"/>
      <c r="L27" s="778">
        <v>0</v>
      </c>
      <c r="M27" s="540"/>
      <c r="N27" s="778">
        <v>0</v>
      </c>
      <c r="O27" s="778">
        <v>0</v>
      </c>
    </row>
    <row r="28" spans="2:15" x14ac:dyDescent="0.25">
      <c r="B28" s="542"/>
      <c r="C28" s="543" t="s">
        <v>516</v>
      </c>
      <c r="D28" s="777">
        <v>246.56498837999999</v>
      </c>
      <c r="E28" s="782">
        <v>0</v>
      </c>
      <c r="F28" s="546">
        <v>0</v>
      </c>
      <c r="G28" s="782">
        <v>246.56498837999999</v>
      </c>
      <c r="H28" s="546">
        <v>7.5000000000000002E-4</v>
      </c>
      <c r="I28" s="545">
        <v>6</v>
      </c>
      <c r="J28" s="546">
        <v>0.166439600548</v>
      </c>
      <c r="K28" s="545">
        <v>0</v>
      </c>
      <c r="L28" s="782">
        <v>29.0129175</v>
      </c>
      <c r="M28" s="547">
        <v>0.11766843983252802</v>
      </c>
      <c r="N28" s="782">
        <v>3.0778630000000001E-2</v>
      </c>
      <c r="O28" s="782">
        <v>-0.74528908999999999</v>
      </c>
    </row>
    <row r="29" spans="2:15" x14ac:dyDescent="0.25">
      <c r="B29" s="548"/>
      <c r="C29" s="553" t="s">
        <v>517</v>
      </c>
      <c r="D29" s="777">
        <v>246.56498837999999</v>
      </c>
      <c r="E29" s="782">
        <v>0</v>
      </c>
      <c r="F29" s="546">
        <v>0</v>
      </c>
      <c r="G29" s="782">
        <v>246.56498837999999</v>
      </c>
      <c r="H29" s="546">
        <v>7.5000000000000002E-4</v>
      </c>
      <c r="I29" s="545">
        <v>6</v>
      </c>
      <c r="J29" s="546">
        <v>0.166439600548</v>
      </c>
      <c r="K29" s="545">
        <v>0</v>
      </c>
      <c r="L29" s="782">
        <v>29.0129175</v>
      </c>
      <c r="M29" s="547">
        <v>0.11766843983252802</v>
      </c>
      <c r="N29" s="782">
        <v>3.0778630000000001E-2</v>
      </c>
      <c r="O29" s="782">
        <v>-0.74528908999999999</v>
      </c>
    </row>
    <row r="30" spans="2:15" x14ac:dyDescent="0.25">
      <c r="B30" s="548"/>
      <c r="C30" s="553" t="s">
        <v>518</v>
      </c>
      <c r="D30" s="777">
        <v>0</v>
      </c>
      <c r="E30" s="782">
        <v>0</v>
      </c>
      <c r="F30" s="546">
        <v>0</v>
      </c>
      <c r="G30" s="782">
        <v>0</v>
      </c>
      <c r="H30" s="546">
        <v>0</v>
      </c>
      <c r="I30" s="545">
        <v>0</v>
      </c>
      <c r="J30" s="546">
        <v>0</v>
      </c>
      <c r="K30" s="545">
        <v>0</v>
      </c>
      <c r="L30" s="782">
        <v>0</v>
      </c>
      <c r="M30" s="547">
        <v>0</v>
      </c>
      <c r="N30" s="782">
        <v>0</v>
      </c>
      <c r="O30" s="782">
        <v>0</v>
      </c>
    </row>
    <row r="31" spans="2:15" x14ac:dyDescent="0.25">
      <c r="B31" s="548"/>
      <c r="C31" s="543" t="s">
        <v>519</v>
      </c>
      <c r="D31" s="777">
        <v>731.41110365999998</v>
      </c>
      <c r="E31" s="782">
        <v>0</v>
      </c>
      <c r="F31" s="546">
        <v>0</v>
      </c>
      <c r="G31" s="782">
        <v>731.41110365999998</v>
      </c>
      <c r="H31" s="546">
        <v>1.914598334E-3</v>
      </c>
      <c r="I31" s="545">
        <v>5</v>
      </c>
      <c r="J31" s="546">
        <v>0.10442708257699999</v>
      </c>
      <c r="K31" s="545">
        <v>0</v>
      </c>
      <c r="L31" s="782">
        <v>99.336950150000007</v>
      </c>
      <c r="M31" s="547">
        <v>0.13581548003976882</v>
      </c>
      <c r="N31" s="782">
        <v>0.14591862999999999</v>
      </c>
      <c r="O31" s="782">
        <v>-3.1486547499999999</v>
      </c>
    </row>
    <row r="32" spans="2:15" x14ac:dyDescent="0.25">
      <c r="B32" s="548"/>
      <c r="C32" s="543" t="s">
        <v>520</v>
      </c>
      <c r="D32" s="777">
        <v>1734.18161994</v>
      </c>
      <c r="E32" s="782">
        <v>6.5720000000000001</v>
      </c>
      <c r="F32" s="546">
        <v>0.2</v>
      </c>
      <c r="G32" s="782">
        <v>1735.49601994</v>
      </c>
      <c r="H32" s="546">
        <v>3.7506445879999998E-3</v>
      </c>
      <c r="I32" s="545">
        <v>36</v>
      </c>
      <c r="J32" s="546">
        <v>9.5297120666000004E-2</v>
      </c>
      <c r="K32" s="545">
        <v>5</v>
      </c>
      <c r="L32" s="782">
        <v>281.21004125000002</v>
      </c>
      <c r="M32" s="547">
        <v>0.16203439133195019</v>
      </c>
      <c r="N32" s="782">
        <v>0.66155259</v>
      </c>
      <c r="O32" s="782">
        <v>-1.8447863100000002</v>
      </c>
    </row>
    <row r="33" spans="2:15" x14ac:dyDescent="0.25">
      <c r="B33" s="548"/>
      <c r="C33" s="543" t="s">
        <v>521</v>
      </c>
      <c r="D33" s="777">
        <v>468.34875432999996</v>
      </c>
      <c r="E33" s="782">
        <v>0</v>
      </c>
      <c r="F33" s="546">
        <v>0</v>
      </c>
      <c r="G33" s="782">
        <v>468.34875432999996</v>
      </c>
      <c r="H33" s="546">
        <v>6.2923557850000002E-3</v>
      </c>
      <c r="I33" s="545">
        <v>16</v>
      </c>
      <c r="J33" s="546">
        <v>0.15998089656799999</v>
      </c>
      <c r="K33" s="545">
        <v>4.0174186047809997</v>
      </c>
      <c r="L33" s="782">
        <v>144.88093333</v>
      </c>
      <c r="M33" s="547">
        <v>0.30934412014666418</v>
      </c>
      <c r="N33" s="782">
        <v>0.45941127000000004</v>
      </c>
      <c r="O33" s="782">
        <v>-1.56611831</v>
      </c>
    </row>
    <row r="34" spans="2:15" x14ac:dyDescent="0.25">
      <c r="B34" s="548"/>
      <c r="C34" s="543" t="s">
        <v>522</v>
      </c>
      <c r="D34" s="777">
        <v>5804.3971768199999</v>
      </c>
      <c r="E34" s="782">
        <v>50.432550450000001</v>
      </c>
      <c r="F34" s="546">
        <v>0.2</v>
      </c>
      <c r="G34" s="782">
        <v>5814.48368691</v>
      </c>
      <c r="H34" s="546">
        <v>1.3588194373E-2</v>
      </c>
      <c r="I34" s="545">
        <v>158</v>
      </c>
      <c r="J34" s="546">
        <v>0.12739458931100001</v>
      </c>
      <c r="K34" s="545">
        <v>4.9524744448920002</v>
      </c>
      <c r="L34" s="782">
        <v>1727.6714852299999</v>
      </c>
      <c r="M34" s="547">
        <v>0.2971323987234607</v>
      </c>
      <c r="N34" s="782">
        <v>10.0139382</v>
      </c>
      <c r="O34" s="782">
        <v>-20.597444600000003</v>
      </c>
    </row>
    <row r="35" spans="2:15" x14ac:dyDescent="0.25">
      <c r="B35" s="548"/>
      <c r="C35" s="553" t="s">
        <v>523</v>
      </c>
      <c r="D35" s="777">
        <v>4218.8475551800002</v>
      </c>
      <c r="E35" s="782">
        <v>50.432550450000001</v>
      </c>
      <c r="F35" s="546">
        <v>0.2</v>
      </c>
      <c r="G35" s="782">
        <v>4228.9340652700002</v>
      </c>
      <c r="H35" s="546">
        <v>1.090875541E-2</v>
      </c>
      <c r="I35" s="545">
        <v>120</v>
      </c>
      <c r="J35" s="546">
        <v>0.128833436744</v>
      </c>
      <c r="K35" s="545">
        <v>4.9404668582279996</v>
      </c>
      <c r="L35" s="782">
        <v>1225.05195994</v>
      </c>
      <c r="M35" s="547">
        <v>0.2896833909047446</v>
      </c>
      <c r="N35" s="782">
        <v>6.0154250599999992</v>
      </c>
      <c r="O35" s="782">
        <v>-14.61163923</v>
      </c>
    </row>
    <row r="36" spans="2:15" x14ac:dyDescent="0.25">
      <c r="B36" s="548"/>
      <c r="C36" s="553" t="s">
        <v>524</v>
      </c>
      <c r="D36" s="777">
        <v>1585.5496216400002</v>
      </c>
      <c r="E36" s="782">
        <v>0</v>
      </c>
      <c r="F36" s="546">
        <v>0</v>
      </c>
      <c r="G36" s="782">
        <v>1585.5496216400002</v>
      </c>
      <c r="H36" s="546">
        <v>2.0734719812000001E-2</v>
      </c>
      <c r="I36" s="545">
        <v>38</v>
      </c>
      <c r="J36" s="546">
        <v>0.123556935263</v>
      </c>
      <c r="K36" s="545">
        <v>5</v>
      </c>
      <c r="L36" s="782">
        <v>502.61952530000002</v>
      </c>
      <c r="M36" s="547">
        <v>0.31700018620679915</v>
      </c>
      <c r="N36" s="782">
        <v>3.99851314</v>
      </c>
      <c r="O36" s="782">
        <v>-5.9858053700000005</v>
      </c>
    </row>
    <row r="37" spans="2:15" x14ac:dyDescent="0.25">
      <c r="B37" s="548"/>
      <c r="C37" s="543" t="s">
        <v>525</v>
      </c>
      <c r="D37" s="777">
        <v>4748.3464731599997</v>
      </c>
      <c r="E37" s="782">
        <v>0</v>
      </c>
      <c r="F37" s="546">
        <v>0</v>
      </c>
      <c r="G37" s="782">
        <v>4748.3464731599997</v>
      </c>
      <c r="H37" s="546">
        <v>4.0391947833999998E-2</v>
      </c>
      <c r="I37" s="545">
        <v>86</v>
      </c>
      <c r="J37" s="546">
        <v>0.118575921816</v>
      </c>
      <c r="K37" s="545">
        <v>5</v>
      </c>
      <c r="L37" s="782">
        <v>1814.7012897</v>
      </c>
      <c r="M37" s="547">
        <v>0.38217541621227269</v>
      </c>
      <c r="N37" s="782">
        <v>22.493200239999997</v>
      </c>
      <c r="O37" s="782">
        <v>-20.052014850000003</v>
      </c>
    </row>
    <row r="38" spans="2:15" x14ac:dyDescent="0.25">
      <c r="B38" s="548"/>
      <c r="C38" s="553" t="s">
        <v>526</v>
      </c>
      <c r="D38" s="777">
        <v>3916.83757646</v>
      </c>
      <c r="E38" s="782">
        <v>0</v>
      </c>
      <c r="F38" s="546">
        <v>0</v>
      </c>
      <c r="G38" s="782">
        <v>3916.83757646</v>
      </c>
      <c r="H38" s="546">
        <v>3.4070139764000001E-2</v>
      </c>
      <c r="I38" s="545">
        <v>57</v>
      </c>
      <c r="J38" s="546">
        <v>0.12193126892599999</v>
      </c>
      <c r="K38" s="545">
        <v>5</v>
      </c>
      <c r="L38" s="782">
        <v>1512.1598562899999</v>
      </c>
      <c r="M38" s="547">
        <v>0.38606652095506994</v>
      </c>
      <c r="N38" s="782">
        <v>16.494655330000001</v>
      </c>
      <c r="O38" s="782">
        <v>-16.703271109999999</v>
      </c>
    </row>
    <row r="39" spans="2:15" x14ac:dyDescent="0.25">
      <c r="B39" s="548"/>
      <c r="C39" s="553" t="s">
        <v>527</v>
      </c>
      <c r="D39" s="777">
        <v>831.50889670000004</v>
      </c>
      <c r="E39" s="782">
        <v>0</v>
      </c>
      <c r="F39" s="546">
        <v>0</v>
      </c>
      <c r="G39" s="782">
        <v>831.50889670000004</v>
      </c>
      <c r="H39" s="546">
        <v>7.0170938172E-2</v>
      </c>
      <c r="I39" s="545">
        <v>29</v>
      </c>
      <c r="J39" s="546">
        <v>0.102770499051</v>
      </c>
      <c r="K39" s="545">
        <v>5</v>
      </c>
      <c r="L39" s="782">
        <v>302.54143341000002</v>
      </c>
      <c r="M39" s="547">
        <v>0.36384629750889352</v>
      </c>
      <c r="N39" s="782">
        <v>5.9985449100000006</v>
      </c>
      <c r="O39" s="782">
        <v>-3.3487437400000002</v>
      </c>
    </row>
    <row r="40" spans="2:15" x14ac:dyDescent="0.25">
      <c r="B40" s="548"/>
      <c r="C40" s="543" t="s">
        <v>528</v>
      </c>
      <c r="D40" s="777">
        <v>878.22625916999993</v>
      </c>
      <c r="E40" s="782">
        <v>35.441111380000002</v>
      </c>
      <c r="F40" s="546">
        <v>0.2</v>
      </c>
      <c r="G40" s="782">
        <v>885.31448145000002</v>
      </c>
      <c r="H40" s="546">
        <v>0.46066526316799999</v>
      </c>
      <c r="I40" s="545">
        <v>26</v>
      </c>
      <c r="J40" s="546">
        <v>0.11028321924200001</v>
      </c>
      <c r="K40" s="545">
        <v>5</v>
      </c>
      <c r="L40" s="782">
        <v>364.69202036000001</v>
      </c>
      <c r="M40" s="547">
        <v>0.41193499937185513</v>
      </c>
      <c r="N40" s="782">
        <v>44.899933369999999</v>
      </c>
      <c r="O40" s="782">
        <v>-7.7942126299999996</v>
      </c>
    </row>
    <row r="41" spans="2:15" x14ac:dyDescent="0.25">
      <c r="B41" s="548"/>
      <c r="C41" s="553" t="s">
        <v>529</v>
      </c>
      <c r="D41" s="777">
        <v>229.65386647999998</v>
      </c>
      <c r="E41" s="782">
        <v>0</v>
      </c>
      <c r="F41" s="546">
        <v>0</v>
      </c>
      <c r="G41" s="782">
        <v>229.65386647999998</v>
      </c>
      <c r="H41" s="546">
        <v>0.12585958481199999</v>
      </c>
      <c r="I41" s="545">
        <v>4</v>
      </c>
      <c r="J41" s="546">
        <v>0.111417624636</v>
      </c>
      <c r="K41" s="545">
        <v>5</v>
      </c>
      <c r="L41" s="782">
        <v>119.92480655</v>
      </c>
      <c r="M41" s="547">
        <v>0.5221980730746546</v>
      </c>
      <c r="N41" s="782">
        <v>3.1976089700000001</v>
      </c>
      <c r="O41" s="782">
        <v>-1.2984156</v>
      </c>
    </row>
    <row r="42" spans="2:15" x14ac:dyDescent="0.25">
      <c r="B42" s="548"/>
      <c r="C42" s="553" t="s">
        <v>530</v>
      </c>
      <c r="D42" s="777">
        <v>190.10169522000001</v>
      </c>
      <c r="E42" s="782">
        <v>0</v>
      </c>
      <c r="F42" s="546">
        <v>0</v>
      </c>
      <c r="G42" s="782">
        <v>190.10169522000001</v>
      </c>
      <c r="H42" s="546">
        <v>0.286946978252</v>
      </c>
      <c r="I42" s="545">
        <v>10</v>
      </c>
      <c r="J42" s="546">
        <v>0.109553665176</v>
      </c>
      <c r="K42" s="545">
        <v>0</v>
      </c>
      <c r="L42" s="782">
        <v>102.66522848999999</v>
      </c>
      <c r="M42" s="547">
        <v>0.54005425028529108</v>
      </c>
      <c r="N42" s="782">
        <v>5.9790386099999999</v>
      </c>
      <c r="O42" s="782">
        <v>-3.0992521000000002</v>
      </c>
    </row>
    <row r="43" spans="2:15" x14ac:dyDescent="0.25">
      <c r="B43" s="548"/>
      <c r="C43" s="553" t="s">
        <v>531</v>
      </c>
      <c r="D43" s="777">
        <v>458.47069747</v>
      </c>
      <c r="E43" s="782">
        <v>35.441111380000002</v>
      </c>
      <c r="F43" s="546">
        <v>0.2</v>
      </c>
      <c r="G43" s="782">
        <v>465.55891974999997</v>
      </c>
      <c r="H43" s="546">
        <v>0.69675473400599996</v>
      </c>
      <c r="I43" s="545">
        <v>12</v>
      </c>
      <c r="J43" s="546">
        <v>0.110021531376</v>
      </c>
      <c r="K43" s="545">
        <v>0</v>
      </c>
      <c r="L43" s="782">
        <v>142.10198531999998</v>
      </c>
      <c r="M43" s="547">
        <v>0.3052287890785278</v>
      </c>
      <c r="N43" s="782">
        <v>35.723285799999999</v>
      </c>
      <c r="O43" s="782">
        <v>-3.3965449300000001</v>
      </c>
    </row>
    <row r="44" spans="2:15" x14ac:dyDescent="0.25">
      <c r="B44" s="550"/>
      <c r="C44" s="543" t="s">
        <v>532</v>
      </c>
      <c r="D44" s="777">
        <v>1294.2538090799999</v>
      </c>
      <c r="E44" s="782">
        <v>0</v>
      </c>
      <c r="F44" s="546">
        <v>0</v>
      </c>
      <c r="G44" s="782">
        <v>1294.2538090799999</v>
      </c>
      <c r="H44" s="546">
        <v>1</v>
      </c>
      <c r="I44" s="545">
        <v>14</v>
      </c>
      <c r="J44" s="546">
        <v>0.24091257162400001</v>
      </c>
      <c r="K44" s="545">
        <v>0</v>
      </c>
      <c r="L44" s="782">
        <v>1563.05923381</v>
      </c>
      <c r="M44" s="547">
        <v>1.2076914302621031</v>
      </c>
      <c r="N44" s="782">
        <v>294.15536445999999</v>
      </c>
      <c r="O44" s="782">
        <v>-293.81947807</v>
      </c>
    </row>
    <row r="45" spans="2:15" x14ac:dyDescent="0.25">
      <c r="B45" s="916" t="s">
        <v>533</v>
      </c>
      <c r="C45" s="917"/>
      <c r="D45" s="778">
        <v>15905.73018454</v>
      </c>
      <c r="E45" s="778">
        <v>92.44566183000002</v>
      </c>
      <c r="F45" s="540">
        <v>0.10594295419358514</v>
      </c>
      <c r="G45" s="778">
        <v>15924.219316909999</v>
      </c>
      <c r="H45" s="540">
        <v>0.12458584146006313</v>
      </c>
      <c r="I45" s="541">
        <v>347</v>
      </c>
      <c r="J45" s="540">
        <v>0.13004986668256849</v>
      </c>
      <c r="K45" s="541">
        <v>4.2402970216493516</v>
      </c>
      <c r="L45" s="778">
        <v>6024.5648713299997</v>
      </c>
      <c r="M45" s="540">
        <v>0.37832717268170801</v>
      </c>
      <c r="N45" s="778">
        <v>372.86009738999996</v>
      </c>
      <c r="O45" s="778">
        <v>-349.56799861000002</v>
      </c>
    </row>
    <row r="46" spans="2:15" x14ac:dyDescent="0.25">
      <c r="B46" s="554"/>
      <c r="C46" s="554"/>
      <c r="D46" s="781">
        <v>0</v>
      </c>
      <c r="E46" s="781">
        <v>0</v>
      </c>
      <c r="F46" s="556"/>
      <c r="G46" s="781">
        <v>0</v>
      </c>
      <c r="H46" s="556"/>
      <c r="I46" s="555"/>
      <c r="J46" s="556"/>
      <c r="K46" s="555"/>
      <c r="L46" s="781">
        <v>0</v>
      </c>
      <c r="M46" s="556"/>
      <c r="N46" s="781">
        <v>0</v>
      </c>
      <c r="O46" s="781">
        <v>0</v>
      </c>
    </row>
    <row r="47" spans="2:15" x14ac:dyDescent="0.25">
      <c r="B47" s="536" t="s">
        <v>537</v>
      </c>
      <c r="C47" s="537"/>
      <c r="D47" s="780">
        <v>0</v>
      </c>
      <c r="E47" s="778">
        <v>0</v>
      </c>
      <c r="F47" s="540"/>
      <c r="G47" s="778">
        <v>0</v>
      </c>
      <c r="H47" s="540"/>
      <c r="I47" s="541"/>
      <c r="J47" s="540"/>
      <c r="K47" s="541"/>
      <c r="L47" s="778">
        <v>0</v>
      </c>
      <c r="M47" s="540"/>
      <c r="N47" s="778">
        <v>0</v>
      </c>
      <c r="O47" s="778">
        <v>0</v>
      </c>
    </row>
    <row r="48" spans="2:15" x14ac:dyDescent="0.25">
      <c r="B48" s="542"/>
      <c r="C48" s="543" t="s">
        <v>516</v>
      </c>
      <c r="D48" s="777">
        <v>27.788227039999999</v>
      </c>
      <c r="E48" s="782">
        <v>0</v>
      </c>
      <c r="F48" s="546">
        <v>0</v>
      </c>
      <c r="G48" s="782">
        <v>27.788227039999999</v>
      </c>
      <c r="H48" s="546">
        <v>2.9999999999999997E-4</v>
      </c>
      <c r="I48" s="545">
        <v>33</v>
      </c>
      <c r="J48" s="546">
        <v>2.4640577343E-2</v>
      </c>
      <c r="K48" s="545">
        <v>0</v>
      </c>
      <c r="L48" s="782">
        <v>6.6921889999999998E-2</v>
      </c>
      <c r="M48" s="547">
        <v>2.408282108234855E-3</v>
      </c>
      <c r="N48" s="782">
        <v>2.0541999999999999E-4</v>
      </c>
      <c r="O48" s="782">
        <v>-1.1628620000000001E-2</v>
      </c>
    </row>
    <row r="49" spans="2:15" x14ac:dyDescent="0.25">
      <c r="B49" s="548"/>
      <c r="C49" s="553" t="s">
        <v>517</v>
      </c>
      <c r="D49" s="777">
        <v>27.788227039999999</v>
      </c>
      <c r="E49" s="782">
        <v>0</v>
      </c>
      <c r="F49" s="546">
        <v>0</v>
      </c>
      <c r="G49" s="782">
        <v>27.788227039999999</v>
      </c>
      <c r="H49" s="546">
        <v>2.9999999999999997E-4</v>
      </c>
      <c r="I49" s="545">
        <v>33</v>
      </c>
      <c r="J49" s="546">
        <v>2.4640577343E-2</v>
      </c>
      <c r="K49" s="545">
        <v>0</v>
      </c>
      <c r="L49" s="782">
        <v>6.6921889999999998E-2</v>
      </c>
      <c r="M49" s="547">
        <v>2.408282108234855E-3</v>
      </c>
      <c r="N49" s="782">
        <v>2.0541999999999999E-4</v>
      </c>
      <c r="O49" s="782">
        <v>-1.1628620000000001E-2</v>
      </c>
    </row>
    <row r="50" spans="2:15" x14ac:dyDescent="0.25">
      <c r="B50" s="548"/>
      <c r="C50" s="553" t="s">
        <v>518</v>
      </c>
      <c r="D50" s="777">
        <v>0</v>
      </c>
      <c r="E50" s="782">
        <v>0</v>
      </c>
      <c r="F50" s="546">
        <v>0</v>
      </c>
      <c r="G50" s="782">
        <v>0</v>
      </c>
      <c r="H50" s="546">
        <v>0</v>
      </c>
      <c r="I50" s="545">
        <v>0</v>
      </c>
      <c r="J50" s="546">
        <v>0</v>
      </c>
      <c r="K50" s="545">
        <v>0</v>
      </c>
      <c r="L50" s="782">
        <v>0</v>
      </c>
      <c r="M50" s="547">
        <v>0</v>
      </c>
      <c r="N50" s="782">
        <v>0</v>
      </c>
      <c r="O50" s="782">
        <v>0</v>
      </c>
    </row>
    <row r="51" spans="2:15" x14ac:dyDescent="0.25">
      <c r="B51" s="548"/>
      <c r="C51" s="543" t="s">
        <v>519</v>
      </c>
      <c r="D51" s="777">
        <v>108.40351356000001</v>
      </c>
      <c r="E51" s="782">
        <v>0</v>
      </c>
      <c r="F51" s="546">
        <v>0</v>
      </c>
      <c r="G51" s="782">
        <v>108.40351356000001</v>
      </c>
      <c r="H51" s="546">
        <v>2.3874941499999998E-3</v>
      </c>
      <c r="I51" s="545">
        <v>183</v>
      </c>
      <c r="J51" s="546">
        <v>8.1352074590999995E-2</v>
      </c>
      <c r="K51" s="545">
        <v>0</v>
      </c>
      <c r="L51" s="782">
        <v>4.2884220599999994</v>
      </c>
      <c r="M51" s="547">
        <v>3.9559806865728672E-2</v>
      </c>
      <c r="N51" s="782">
        <v>2.1134740000000003E-2</v>
      </c>
      <c r="O51" s="782">
        <v>-0.15704957</v>
      </c>
    </row>
    <row r="52" spans="2:15" x14ac:dyDescent="0.25">
      <c r="B52" s="548"/>
      <c r="C52" s="543" t="s">
        <v>520</v>
      </c>
      <c r="D52" s="777">
        <v>2264.9781974499997</v>
      </c>
      <c r="E52" s="782">
        <v>8.47524312</v>
      </c>
      <c r="F52" s="546">
        <v>0.2</v>
      </c>
      <c r="G52" s="782">
        <v>2266.67324607</v>
      </c>
      <c r="H52" s="546">
        <v>4.2369004069999997E-3</v>
      </c>
      <c r="I52" s="545">
        <v>4132</v>
      </c>
      <c r="J52" s="546">
        <v>7.928285769E-2</v>
      </c>
      <c r="K52" s="545">
        <v>0</v>
      </c>
      <c r="L52" s="782">
        <v>131.94143991999999</v>
      </c>
      <c r="M52" s="547">
        <v>5.8209289825413742E-2</v>
      </c>
      <c r="N52" s="782">
        <v>0.76133877000000005</v>
      </c>
      <c r="O52" s="782">
        <v>-1.24305029</v>
      </c>
    </row>
    <row r="53" spans="2:15" x14ac:dyDescent="0.25">
      <c r="B53" s="548"/>
      <c r="C53" s="543" t="s">
        <v>521</v>
      </c>
      <c r="D53" s="777">
        <v>36496.335864929999</v>
      </c>
      <c r="E53" s="782">
        <v>85.040000599999999</v>
      </c>
      <c r="F53" s="546">
        <v>0.2</v>
      </c>
      <c r="G53" s="782">
        <v>36513.343865050003</v>
      </c>
      <c r="H53" s="546">
        <v>6.2081256489999997E-3</v>
      </c>
      <c r="I53" s="545">
        <v>52024</v>
      </c>
      <c r="J53" s="546">
        <v>9.8261464238999993E-2</v>
      </c>
      <c r="K53" s="545">
        <v>0</v>
      </c>
      <c r="L53" s="782">
        <v>3445.76102494</v>
      </c>
      <c r="M53" s="547">
        <v>9.4369911385690106E-2</v>
      </c>
      <c r="N53" s="782">
        <v>22.29574027</v>
      </c>
      <c r="O53" s="782">
        <v>-89.50297995999999</v>
      </c>
    </row>
    <row r="54" spans="2:15" x14ac:dyDescent="0.25">
      <c r="B54" s="548"/>
      <c r="C54" s="543" t="s">
        <v>522</v>
      </c>
      <c r="D54" s="777">
        <v>90591.44513552</v>
      </c>
      <c r="E54" s="782">
        <v>1051.7595462100001</v>
      </c>
      <c r="F54" s="546">
        <v>0.2</v>
      </c>
      <c r="G54" s="782">
        <v>90801.797044759995</v>
      </c>
      <c r="H54" s="546">
        <v>1.2538954505E-2</v>
      </c>
      <c r="I54" s="545">
        <v>89761</v>
      </c>
      <c r="J54" s="546">
        <v>0.102755409972</v>
      </c>
      <c r="K54" s="545">
        <v>0</v>
      </c>
      <c r="L54" s="782">
        <v>14157.476218790001</v>
      </c>
      <c r="M54" s="547">
        <v>0.15591625584030225</v>
      </c>
      <c r="N54" s="782">
        <v>116.82524070999999</v>
      </c>
      <c r="O54" s="782">
        <v>-128.74817872</v>
      </c>
    </row>
    <row r="55" spans="2:15" x14ac:dyDescent="0.25">
      <c r="B55" s="548"/>
      <c r="C55" s="553" t="s">
        <v>523</v>
      </c>
      <c r="D55" s="777">
        <v>79172.642572009994</v>
      </c>
      <c r="E55" s="782">
        <v>345.05194311000002</v>
      </c>
      <c r="F55" s="546">
        <v>0.2</v>
      </c>
      <c r="G55" s="782">
        <v>79241.652960630003</v>
      </c>
      <c r="H55" s="546">
        <v>1.1331135871E-2</v>
      </c>
      <c r="I55" s="545">
        <v>80164</v>
      </c>
      <c r="J55" s="546">
        <v>0.102401706779</v>
      </c>
      <c r="K55" s="545">
        <v>0</v>
      </c>
      <c r="L55" s="782">
        <v>11573.912379790001</v>
      </c>
      <c r="M55" s="547">
        <v>0.1460584420865163</v>
      </c>
      <c r="N55" s="782">
        <v>91.442458119999998</v>
      </c>
      <c r="O55" s="782">
        <v>-105.15102172</v>
      </c>
    </row>
    <row r="56" spans="2:15" x14ac:dyDescent="0.25">
      <c r="B56" s="548"/>
      <c r="C56" s="553" t="s">
        <v>524</v>
      </c>
      <c r="D56" s="777">
        <v>11418.80256351</v>
      </c>
      <c r="E56" s="782">
        <v>706.70760310000003</v>
      </c>
      <c r="F56" s="546">
        <v>0.2</v>
      </c>
      <c r="G56" s="782">
        <v>11560.144084129999</v>
      </c>
      <c r="H56" s="546">
        <v>2.0818223721999998E-2</v>
      </c>
      <c r="I56" s="545">
        <v>9597</v>
      </c>
      <c r="J56" s="546">
        <v>0.10517994945</v>
      </c>
      <c r="K56" s="545">
        <v>0</v>
      </c>
      <c r="L56" s="782">
        <v>2583.5638390100003</v>
      </c>
      <c r="M56" s="547">
        <v>0.22348889600405319</v>
      </c>
      <c r="N56" s="782">
        <v>25.382782590000001</v>
      </c>
      <c r="O56" s="782">
        <v>-23.597156999999999</v>
      </c>
    </row>
    <row r="57" spans="2:15" x14ac:dyDescent="0.25">
      <c r="B57" s="548"/>
      <c r="C57" s="543" t="s">
        <v>525</v>
      </c>
      <c r="D57" s="777">
        <v>11738.20388046</v>
      </c>
      <c r="E57" s="782">
        <v>111.83850379</v>
      </c>
      <c r="F57" s="546">
        <v>0.2</v>
      </c>
      <c r="G57" s="782">
        <v>11760.57158122</v>
      </c>
      <c r="H57" s="546">
        <v>4.5894571439999997E-2</v>
      </c>
      <c r="I57" s="545">
        <v>10611</v>
      </c>
      <c r="J57" s="546">
        <v>0.118221270022</v>
      </c>
      <c r="K57" s="545">
        <v>0</v>
      </c>
      <c r="L57" s="782">
        <v>4478.4691171000004</v>
      </c>
      <c r="M57" s="547">
        <v>0.38080369531116109</v>
      </c>
      <c r="N57" s="782">
        <v>63.055017979999995</v>
      </c>
      <c r="O57" s="782">
        <v>-100.44807397</v>
      </c>
    </row>
    <row r="58" spans="2:15" x14ac:dyDescent="0.25">
      <c r="B58" s="548"/>
      <c r="C58" s="553" t="s">
        <v>526</v>
      </c>
      <c r="D58" s="777">
        <v>7786.0617555500003</v>
      </c>
      <c r="E58" s="782">
        <v>90.86271017</v>
      </c>
      <c r="F58" s="546">
        <v>0.2</v>
      </c>
      <c r="G58" s="782">
        <v>7804.2342975800002</v>
      </c>
      <c r="H58" s="546">
        <v>3.4300243915E-2</v>
      </c>
      <c r="I58" s="545">
        <v>6889</v>
      </c>
      <c r="J58" s="546">
        <v>0.118633216961</v>
      </c>
      <c r="K58" s="545">
        <v>0</v>
      </c>
      <c r="L58" s="782">
        <v>2607.3135007800001</v>
      </c>
      <c r="M58" s="547">
        <v>0.33408959820548917</v>
      </c>
      <c r="N58" s="782">
        <v>31.523412359999998</v>
      </c>
      <c r="O58" s="782">
        <v>-45.474641890000001</v>
      </c>
    </row>
    <row r="59" spans="2:15" x14ac:dyDescent="0.25">
      <c r="B59" s="548"/>
      <c r="C59" s="553" t="s">
        <v>527</v>
      </c>
      <c r="D59" s="777">
        <v>3952.1421249099999</v>
      </c>
      <c r="E59" s="782">
        <v>20.975793620000001</v>
      </c>
      <c r="F59" s="546">
        <v>0.2</v>
      </c>
      <c r="G59" s="782">
        <v>3956.33728363</v>
      </c>
      <c r="H59" s="546">
        <v>6.8765434575000006E-2</v>
      </c>
      <c r="I59" s="545">
        <v>3722</v>
      </c>
      <c r="J59" s="546">
        <v>0.11740866730299999</v>
      </c>
      <c r="K59" s="545">
        <v>0</v>
      </c>
      <c r="L59" s="782">
        <v>1871.15561632</v>
      </c>
      <c r="M59" s="547">
        <v>0.4729514907796703</v>
      </c>
      <c r="N59" s="782">
        <v>31.531605620000001</v>
      </c>
      <c r="O59" s="782">
        <v>-54.973432079999995</v>
      </c>
    </row>
    <row r="60" spans="2:15" x14ac:dyDescent="0.25">
      <c r="B60" s="548"/>
      <c r="C60" s="543" t="s">
        <v>528</v>
      </c>
      <c r="D60" s="777">
        <v>3306.8750028899999</v>
      </c>
      <c r="E60" s="782">
        <v>7.30620884</v>
      </c>
      <c r="F60" s="546">
        <v>0.2</v>
      </c>
      <c r="G60" s="782">
        <v>3308.3362446599999</v>
      </c>
      <c r="H60" s="546">
        <v>0.23940193179499999</v>
      </c>
      <c r="I60" s="545">
        <v>3115</v>
      </c>
      <c r="J60" s="546">
        <v>0.13197877941200001</v>
      </c>
      <c r="K60" s="545">
        <v>0</v>
      </c>
      <c r="L60" s="782">
        <v>2451.9014400199999</v>
      </c>
      <c r="M60" s="547">
        <v>0.74112824655523601</v>
      </c>
      <c r="N60" s="782">
        <v>103.53829107</v>
      </c>
      <c r="O60" s="782">
        <v>-132.36918579000002</v>
      </c>
    </row>
    <row r="61" spans="2:15" x14ac:dyDescent="0.25">
      <c r="B61" s="548"/>
      <c r="C61" s="553" t="s">
        <v>529</v>
      </c>
      <c r="D61" s="777">
        <v>1403.2674408199998</v>
      </c>
      <c r="E61" s="782">
        <v>1.6206924599999999</v>
      </c>
      <c r="F61" s="546">
        <v>0.2</v>
      </c>
      <c r="G61" s="782">
        <v>1403.59157931</v>
      </c>
      <c r="H61" s="546">
        <v>0.12644263785500001</v>
      </c>
      <c r="I61" s="545">
        <v>1205</v>
      </c>
      <c r="J61" s="546">
        <v>0.14279589235000001</v>
      </c>
      <c r="K61" s="545">
        <v>0</v>
      </c>
      <c r="L61" s="782">
        <v>1053.91827367</v>
      </c>
      <c r="M61" s="547">
        <v>0.75087246832023746</v>
      </c>
      <c r="N61" s="782">
        <v>25.728365789999998</v>
      </c>
      <c r="O61" s="782">
        <v>-71.781690709999992</v>
      </c>
    </row>
    <row r="62" spans="2:15" x14ac:dyDescent="0.25">
      <c r="B62" s="548"/>
      <c r="C62" s="553" t="s">
        <v>530</v>
      </c>
      <c r="D62" s="777">
        <v>999.19248058000005</v>
      </c>
      <c r="E62" s="782">
        <v>3.9584043799999997</v>
      </c>
      <c r="F62" s="546">
        <v>0.2</v>
      </c>
      <c r="G62" s="782">
        <v>999.98416146</v>
      </c>
      <c r="H62" s="546">
        <v>0.23833156603</v>
      </c>
      <c r="I62" s="545">
        <v>998</v>
      </c>
      <c r="J62" s="546">
        <v>0.113945593883</v>
      </c>
      <c r="K62" s="545">
        <v>0</v>
      </c>
      <c r="L62" s="782">
        <v>692.69920823000007</v>
      </c>
      <c r="M62" s="547">
        <v>0.69271017974789029</v>
      </c>
      <c r="N62" s="782">
        <v>26.643582780000003</v>
      </c>
      <c r="O62" s="782">
        <v>-31.68048855</v>
      </c>
    </row>
    <row r="63" spans="2:15" x14ac:dyDescent="0.25">
      <c r="B63" s="548"/>
      <c r="C63" s="553" t="s">
        <v>531</v>
      </c>
      <c r="D63" s="777">
        <v>904.41508149000003</v>
      </c>
      <c r="E63" s="782">
        <v>1.727112</v>
      </c>
      <c r="F63" s="546">
        <v>0.2</v>
      </c>
      <c r="G63" s="782">
        <v>904.76050389</v>
      </c>
      <c r="H63" s="546">
        <v>0.415823274134</v>
      </c>
      <c r="I63" s="545">
        <v>912</v>
      </c>
      <c r="J63" s="546">
        <v>0.135128885176</v>
      </c>
      <c r="K63" s="545">
        <v>0</v>
      </c>
      <c r="L63" s="782">
        <v>705.28395811999997</v>
      </c>
      <c r="M63" s="547">
        <v>0.77952558172869557</v>
      </c>
      <c r="N63" s="782">
        <v>51.166342499999999</v>
      </c>
      <c r="O63" s="782">
        <v>-28.90700653</v>
      </c>
    </row>
    <row r="64" spans="2:15" x14ac:dyDescent="0.25">
      <c r="B64" s="550"/>
      <c r="C64" s="543" t="s">
        <v>532</v>
      </c>
      <c r="D64" s="777">
        <v>1628.7170621300002</v>
      </c>
      <c r="E64" s="782">
        <v>1.11870862</v>
      </c>
      <c r="F64" s="546">
        <v>0.2</v>
      </c>
      <c r="G64" s="782">
        <v>1628.9408038499998</v>
      </c>
      <c r="H64" s="546">
        <v>1</v>
      </c>
      <c r="I64" s="545">
        <v>2019</v>
      </c>
      <c r="J64" s="546">
        <v>0.14596526015399999</v>
      </c>
      <c r="K64" s="545">
        <v>0</v>
      </c>
      <c r="L64" s="782">
        <v>1870.12781172</v>
      </c>
      <c r="M64" s="547">
        <v>1.1480637032972314</v>
      </c>
      <c r="N64" s="782">
        <v>103.98237717000001</v>
      </c>
      <c r="O64" s="782">
        <v>-103.35199052</v>
      </c>
    </row>
    <row r="65" spans="2:15" x14ac:dyDescent="0.25">
      <c r="B65" s="916" t="s">
        <v>533</v>
      </c>
      <c r="C65" s="917"/>
      <c r="D65" s="778">
        <v>146162.74688398</v>
      </c>
      <c r="E65" s="778">
        <v>1265.5382111799997</v>
      </c>
      <c r="F65" s="540">
        <v>0.19981396585630609</v>
      </c>
      <c r="G65" s="778">
        <v>146415.85452620999</v>
      </c>
      <c r="H65" s="540">
        <v>2.9613043923461483E-2</v>
      </c>
      <c r="I65" s="541">
        <v>161878</v>
      </c>
      <c r="J65" s="540">
        <v>0.10362396285787313</v>
      </c>
      <c r="K65" s="541">
        <v>0</v>
      </c>
      <c r="L65" s="778">
        <v>26540.032396440005</v>
      </c>
      <c r="M65" s="540">
        <v>0.18126474405604115</v>
      </c>
      <c r="N65" s="778">
        <v>410.47934613000001</v>
      </c>
      <c r="O65" s="778">
        <v>-555.83213744000011</v>
      </c>
    </row>
    <row r="66" spans="2:15" x14ac:dyDescent="0.25">
      <c r="B66" s="554"/>
      <c r="C66" s="554"/>
      <c r="D66" s="781">
        <v>0</v>
      </c>
      <c r="E66" s="781">
        <v>0</v>
      </c>
      <c r="F66" s="556"/>
      <c r="G66" s="781">
        <v>0</v>
      </c>
      <c r="H66" s="556"/>
      <c r="I66" s="555"/>
      <c r="J66" s="556"/>
      <c r="K66" s="555"/>
      <c r="L66" s="781">
        <v>0</v>
      </c>
      <c r="M66" s="556"/>
      <c r="N66" s="781">
        <v>0</v>
      </c>
      <c r="O66" s="781">
        <v>0</v>
      </c>
    </row>
    <row r="67" spans="2:15" x14ac:dyDescent="0.25">
      <c r="B67" s="536" t="s">
        <v>538</v>
      </c>
      <c r="C67" s="537"/>
      <c r="D67" s="780">
        <v>0</v>
      </c>
      <c r="E67" s="778">
        <v>0</v>
      </c>
      <c r="F67" s="540"/>
      <c r="G67" s="778">
        <v>0</v>
      </c>
      <c r="H67" s="540"/>
      <c r="I67" s="541"/>
      <c r="J67" s="540"/>
      <c r="K67" s="541"/>
      <c r="L67" s="778">
        <v>0</v>
      </c>
      <c r="M67" s="540"/>
      <c r="N67" s="778">
        <v>0</v>
      </c>
      <c r="O67" s="778">
        <v>0</v>
      </c>
    </row>
    <row r="68" spans="2:15" x14ac:dyDescent="0.25">
      <c r="B68" s="542"/>
      <c r="C68" s="543" t="s">
        <v>516</v>
      </c>
      <c r="D68" s="777">
        <v>178.34554061</v>
      </c>
      <c r="E68" s="782">
        <v>0</v>
      </c>
      <c r="F68" s="546">
        <v>0</v>
      </c>
      <c r="G68" s="782">
        <v>178.34554061</v>
      </c>
      <c r="H68" s="546">
        <v>8.7897154499999997E-4</v>
      </c>
      <c r="I68" s="545">
        <v>26</v>
      </c>
      <c r="J68" s="546">
        <v>0.108622536426</v>
      </c>
      <c r="K68" s="545">
        <v>0</v>
      </c>
      <c r="L68" s="782">
        <v>3.4793440599999998</v>
      </c>
      <c r="M68" s="547">
        <v>1.9509005092583232E-2</v>
      </c>
      <c r="N68" s="782">
        <v>1.72432E-2</v>
      </c>
      <c r="O68" s="782">
        <v>-0.45170569999999999</v>
      </c>
    </row>
    <row r="69" spans="2:15" x14ac:dyDescent="0.25">
      <c r="B69" s="548"/>
      <c r="C69" s="553" t="s">
        <v>517</v>
      </c>
      <c r="D69" s="777">
        <v>127.95015706999999</v>
      </c>
      <c r="E69" s="782">
        <v>0</v>
      </c>
      <c r="F69" s="546">
        <v>0</v>
      </c>
      <c r="G69" s="782">
        <v>127.95015706999999</v>
      </c>
      <c r="H69" s="546">
        <v>7.5322084599999996E-4</v>
      </c>
      <c r="I69" s="545">
        <v>15</v>
      </c>
      <c r="J69" s="546">
        <v>0.10580000000000001</v>
      </c>
      <c r="K69" s="545">
        <v>0</v>
      </c>
      <c r="L69" s="782">
        <v>2.1863797099999998</v>
      </c>
      <c r="M69" s="547">
        <v>1.7087745416395683E-2</v>
      </c>
      <c r="N69" s="782">
        <v>1.0196450000000001E-2</v>
      </c>
      <c r="O69" s="782">
        <v>-0.34427837</v>
      </c>
    </row>
    <row r="70" spans="2:15" x14ac:dyDescent="0.25">
      <c r="B70" s="548"/>
      <c r="C70" s="553" t="s">
        <v>518</v>
      </c>
      <c r="D70" s="777">
        <v>50.395383539999997</v>
      </c>
      <c r="E70" s="782">
        <v>0</v>
      </c>
      <c r="F70" s="546">
        <v>0</v>
      </c>
      <c r="G70" s="782">
        <v>50.395383539999997</v>
      </c>
      <c r="H70" s="546">
        <v>1.198243283E-3</v>
      </c>
      <c r="I70" s="545">
        <v>11</v>
      </c>
      <c r="J70" s="546">
        <v>0.115788747964</v>
      </c>
      <c r="K70" s="545">
        <v>0</v>
      </c>
      <c r="L70" s="782">
        <v>1.2929643500000001</v>
      </c>
      <c r="M70" s="547">
        <v>2.5656404598523273E-2</v>
      </c>
      <c r="N70" s="782">
        <v>7.04676E-3</v>
      </c>
      <c r="O70" s="782">
        <v>-0.10742733</v>
      </c>
    </row>
    <row r="71" spans="2:15" x14ac:dyDescent="0.25">
      <c r="B71" s="548"/>
      <c r="C71" s="543" t="s">
        <v>519</v>
      </c>
      <c r="D71" s="777">
        <v>1903.5352304400001</v>
      </c>
      <c r="E71" s="782">
        <v>12.29525325</v>
      </c>
      <c r="F71" s="546">
        <v>0.2</v>
      </c>
      <c r="G71" s="782">
        <v>1905.99428109</v>
      </c>
      <c r="H71" s="546">
        <v>1.7238068020000001E-3</v>
      </c>
      <c r="I71" s="545">
        <v>137</v>
      </c>
      <c r="J71" s="546">
        <v>0.10736232201</v>
      </c>
      <c r="K71" s="545">
        <v>0</v>
      </c>
      <c r="L71" s="782">
        <v>59.549436270000001</v>
      </c>
      <c r="M71" s="547">
        <v>3.1243239741488037E-2</v>
      </c>
      <c r="N71" s="782">
        <v>0.35411509999999996</v>
      </c>
      <c r="O71" s="782">
        <v>-7.9658237999999999</v>
      </c>
    </row>
    <row r="72" spans="2:15" x14ac:dyDescent="0.25">
      <c r="B72" s="548"/>
      <c r="C72" s="543" t="s">
        <v>520</v>
      </c>
      <c r="D72" s="777">
        <v>4415.5806136800002</v>
      </c>
      <c r="E72" s="782">
        <v>27.813288910000001</v>
      </c>
      <c r="F72" s="546">
        <v>0.2</v>
      </c>
      <c r="G72" s="782">
        <v>4421.1432714599996</v>
      </c>
      <c r="H72" s="546">
        <v>3.8799385319999999E-3</v>
      </c>
      <c r="I72" s="545">
        <v>583</v>
      </c>
      <c r="J72" s="546">
        <v>8.3184174038999997E-2</v>
      </c>
      <c r="K72" s="545">
        <v>0</v>
      </c>
      <c r="L72" s="782">
        <v>202.76955422999998</v>
      </c>
      <c r="M72" s="547">
        <v>4.5863601738253358E-2</v>
      </c>
      <c r="N72" s="782">
        <v>1.52029956</v>
      </c>
      <c r="O72" s="782">
        <v>-15.02745661</v>
      </c>
    </row>
    <row r="73" spans="2:15" x14ac:dyDescent="0.25">
      <c r="B73" s="548"/>
      <c r="C73" s="543" t="s">
        <v>521</v>
      </c>
      <c r="D73" s="777">
        <v>1549.4047627</v>
      </c>
      <c r="E73" s="782">
        <v>26.64776483</v>
      </c>
      <c r="F73" s="546">
        <v>0.2</v>
      </c>
      <c r="G73" s="782">
        <v>1554.7343156700001</v>
      </c>
      <c r="H73" s="546">
        <v>6.0215601530000003E-3</v>
      </c>
      <c r="I73" s="545">
        <v>165</v>
      </c>
      <c r="J73" s="546">
        <v>0.10633080125699999</v>
      </c>
      <c r="K73" s="545">
        <v>0</v>
      </c>
      <c r="L73" s="782">
        <v>118.38534272</v>
      </c>
      <c r="M73" s="547">
        <v>7.6145063196204552E-2</v>
      </c>
      <c r="N73" s="782">
        <v>0.98985379000000007</v>
      </c>
      <c r="O73" s="782">
        <v>-3.5519060800000002</v>
      </c>
    </row>
    <row r="74" spans="2:15" x14ac:dyDescent="0.25">
      <c r="B74" s="548"/>
      <c r="C74" s="543" t="s">
        <v>522</v>
      </c>
      <c r="D74" s="777">
        <v>17392.168803</v>
      </c>
      <c r="E74" s="782">
        <v>3719.8923921199998</v>
      </c>
      <c r="F74" s="546">
        <v>0.29209237172000002</v>
      </c>
      <c r="G74" s="782">
        <v>18478.720994359999</v>
      </c>
      <c r="H74" s="546">
        <v>1.3892086301999999E-2</v>
      </c>
      <c r="I74" s="545">
        <v>1173</v>
      </c>
      <c r="J74" s="546">
        <v>0.10726700029900001</v>
      </c>
      <c r="K74" s="545">
        <v>0</v>
      </c>
      <c r="L74" s="782">
        <v>2475.6174409800001</v>
      </c>
      <c r="M74" s="547">
        <v>0.13397125492265388</v>
      </c>
      <c r="N74" s="782">
        <v>27.72023282</v>
      </c>
      <c r="O74" s="782">
        <v>-66.325993990000001</v>
      </c>
    </row>
    <row r="75" spans="2:15" x14ac:dyDescent="0.25">
      <c r="B75" s="548"/>
      <c r="C75" s="553" t="s">
        <v>523</v>
      </c>
      <c r="D75" s="777">
        <v>12110.69250089</v>
      </c>
      <c r="E75" s="782">
        <v>196.64840561000003</v>
      </c>
      <c r="F75" s="546">
        <v>0.41067975082500002</v>
      </c>
      <c r="G75" s="782">
        <v>12191.45201911</v>
      </c>
      <c r="H75" s="546">
        <v>1.0838471027E-2</v>
      </c>
      <c r="I75" s="545">
        <v>897</v>
      </c>
      <c r="J75" s="546">
        <v>0.107131646485</v>
      </c>
      <c r="K75" s="545">
        <v>0</v>
      </c>
      <c r="L75" s="782">
        <v>1400.3548969799999</v>
      </c>
      <c r="M75" s="547">
        <v>0.11486366798515511</v>
      </c>
      <c r="N75" s="782">
        <v>14.288476380000001</v>
      </c>
      <c r="O75" s="782">
        <v>-48.676904829999998</v>
      </c>
    </row>
    <row r="76" spans="2:15" x14ac:dyDescent="0.25">
      <c r="B76" s="548"/>
      <c r="C76" s="553" t="s">
        <v>524</v>
      </c>
      <c r="D76" s="777">
        <v>5281.4763021099998</v>
      </c>
      <c r="E76" s="782">
        <v>3523.24398651</v>
      </c>
      <c r="F76" s="546">
        <v>0.28547346621199998</v>
      </c>
      <c r="G76" s="782">
        <v>6287.26897525</v>
      </c>
      <c r="H76" s="546">
        <v>1.9813258792999999E-2</v>
      </c>
      <c r="I76" s="545">
        <v>276</v>
      </c>
      <c r="J76" s="546">
        <v>0.107529460762</v>
      </c>
      <c r="K76" s="545">
        <v>0</v>
      </c>
      <c r="L76" s="782">
        <v>1075.2625439999999</v>
      </c>
      <c r="M76" s="547">
        <v>0.17102219552444778</v>
      </c>
      <c r="N76" s="782">
        <v>13.431756439999999</v>
      </c>
      <c r="O76" s="782">
        <v>-17.649089159999999</v>
      </c>
    </row>
    <row r="77" spans="2:15" x14ac:dyDescent="0.25">
      <c r="B77" s="548"/>
      <c r="C77" s="543" t="s">
        <v>525</v>
      </c>
      <c r="D77" s="777">
        <v>2463.2430181100003</v>
      </c>
      <c r="E77" s="782">
        <v>284.20237768999999</v>
      </c>
      <c r="F77" s="546">
        <v>0.2</v>
      </c>
      <c r="G77" s="782">
        <v>2520.08349365</v>
      </c>
      <c r="H77" s="546">
        <v>4.6207384410000003E-2</v>
      </c>
      <c r="I77" s="545">
        <v>402</v>
      </c>
      <c r="J77" s="546">
        <v>0.103584451454</v>
      </c>
      <c r="K77" s="545">
        <v>0</v>
      </c>
      <c r="L77" s="782">
        <v>674.56944141999998</v>
      </c>
      <c r="M77" s="547">
        <v>0.26767741748229834</v>
      </c>
      <c r="N77" s="782">
        <v>12.38090229</v>
      </c>
      <c r="O77" s="782">
        <v>-9.2213988499999999</v>
      </c>
    </row>
    <row r="78" spans="2:15" x14ac:dyDescent="0.25">
      <c r="B78" s="548"/>
      <c r="C78" s="553" t="s">
        <v>526</v>
      </c>
      <c r="D78" s="777">
        <v>1638.85040043</v>
      </c>
      <c r="E78" s="782">
        <v>260.73992095</v>
      </c>
      <c r="F78" s="546">
        <v>0.2</v>
      </c>
      <c r="G78" s="782">
        <v>1690.9983846199998</v>
      </c>
      <c r="H78" s="546">
        <v>3.4239452820000002E-2</v>
      </c>
      <c r="I78" s="545">
        <v>228</v>
      </c>
      <c r="J78" s="546">
        <v>9.9284248968000005E-2</v>
      </c>
      <c r="K78" s="545">
        <v>0</v>
      </c>
      <c r="L78" s="782">
        <v>377.24150413999996</v>
      </c>
      <c r="M78" s="547">
        <v>0.22308803341924746</v>
      </c>
      <c r="N78" s="782">
        <v>5.7858205499999995</v>
      </c>
      <c r="O78" s="782">
        <v>-5.36908882</v>
      </c>
    </row>
    <row r="79" spans="2:15" x14ac:dyDescent="0.25">
      <c r="B79" s="548"/>
      <c r="C79" s="553" t="s">
        <v>527</v>
      </c>
      <c r="D79" s="777">
        <v>824.39261767999994</v>
      </c>
      <c r="E79" s="782">
        <v>23.462456739999997</v>
      </c>
      <c r="F79" s="546">
        <v>0.2</v>
      </c>
      <c r="G79" s="782">
        <v>829.08510903000001</v>
      </c>
      <c r="H79" s="546">
        <v>7.0617125660000002E-2</v>
      </c>
      <c r="I79" s="545">
        <v>174</v>
      </c>
      <c r="J79" s="546">
        <v>0.112355125753</v>
      </c>
      <c r="K79" s="545">
        <v>0</v>
      </c>
      <c r="L79" s="782">
        <v>297.32793727999996</v>
      </c>
      <c r="M79" s="547">
        <v>0.35862173140205478</v>
      </c>
      <c r="N79" s="782">
        <v>6.5950817300000004</v>
      </c>
      <c r="O79" s="782">
        <v>-3.8523100299999999</v>
      </c>
    </row>
    <row r="80" spans="2:15" x14ac:dyDescent="0.25">
      <c r="B80" s="548"/>
      <c r="C80" s="543" t="s">
        <v>528</v>
      </c>
      <c r="D80" s="777">
        <v>858.60579099000006</v>
      </c>
      <c r="E80" s="782">
        <v>0</v>
      </c>
      <c r="F80" s="546">
        <v>0</v>
      </c>
      <c r="G80" s="782">
        <v>858.60579099000006</v>
      </c>
      <c r="H80" s="546">
        <v>0.36010096697499999</v>
      </c>
      <c r="I80" s="545">
        <v>86</v>
      </c>
      <c r="J80" s="546">
        <v>0.109902346463</v>
      </c>
      <c r="K80" s="545">
        <v>0</v>
      </c>
      <c r="L80" s="782">
        <v>396.15785937999999</v>
      </c>
      <c r="M80" s="547">
        <v>0.46139667765717873</v>
      </c>
      <c r="N80" s="782">
        <v>34.169707009999996</v>
      </c>
      <c r="O80" s="782">
        <v>-4.0628882599999994</v>
      </c>
    </row>
    <row r="81" spans="2:15" x14ac:dyDescent="0.25">
      <c r="B81" s="548"/>
      <c r="C81" s="553" t="s">
        <v>529</v>
      </c>
      <c r="D81" s="777">
        <v>319.63233554999999</v>
      </c>
      <c r="E81" s="782">
        <v>0</v>
      </c>
      <c r="F81" s="546">
        <v>0</v>
      </c>
      <c r="G81" s="782">
        <v>319.63233554999999</v>
      </c>
      <c r="H81" s="546">
        <v>0.15068389303599999</v>
      </c>
      <c r="I81" s="545">
        <v>51</v>
      </c>
      <c r="J81" s="546">
        <v>0.109455498631</v>
      </c>
      <c r="K81" s="545">
        <v>0</v>
      </c>
      <c r="L81" s="782">
        <v>147.45218911000001</v>
      </c>
      <c r="M81" s="547">
        <v>0.46131812307498565</v>
      </c>
      <c r="N81" s="782">
        <v>5.2915890800000005</v>
      </c>
      <c r="O81" s="782">
        <v>-1.9406984599999999</v>
      </c>
    </row>
    <row r="82" spans="2:15" x14ac:dyDescent="0.25">
      <c r="B82" s="548"/>
      <c r="C82" s="553" t="s">
        <v>530</v>
      </c>
      <c r="D82" s="777">
        <v>45.576765560000005</v>
      </c>
      <c r="E82" s="782">
        <v>0</v>
      </c>
      <c r="F82" s="546">
        <v>0</v>
      </c>
      <c r="G82" s="782">
        <v>45.576765560000005</v>
      </c>
      <c r="H82" s="546">
        <v>0.26677580576900001</v>
      </c>
      <c r="I82" s="545">
        <v>10</v>
      </c>
      <c r="J82" s="546">
        <v>0.102935130523</v>
      </c>
      <c r="K82" s="545">
        <v>0</v>
      </c>
      <c r="L82" s="782">
        <v>22.553788520000001</v>
      </c>
      <c r="M82" s="547">
        <v>0.49485276637958947</v>
      </c>
      <c r="N82" s="782">
        <v>1.2479396299999999</v>
      </c>
      <c r="O82" s="782">
        <v>-0.17829241000000001</v>
      </c>
    </row>
    <row r="83" spans="2:15" x14ac:dyDescent="0.25">
      <c r="B83" s="548"/>
      <c r="C83" s="553" t="s">
        <v>531</v>
      </c>
      <c r="D83" s="777">
        <v>493.39668988</v>
      </c>
      <c r="E83" s="782">
        <v>0</v>
      </c>
      <c r="F83" s="546">
        <v>0</v>
      </c>
      <c r="G83" s="782">
        <v>493.39668988</v>
      </c>
      <c r="H83" s="546">
        <v>0.504386344037</v>
      </c>
      <c r="I83" s="545">
        <v>25</v>
      </c>
      <c r="J83" s="546">
        <v>0.11083540943799999</v>
      </c>
      <c r="K83" s="545">
        <v>0</v>
      </c>
      <c r="L83" s="782">
        <v>226.15188175</v>
      </c>
      <c r="M83" s="547">
        <v>0.45835711180997762</v>
      </c>
      <c r="N83" s="782">
        <v>27.63017829</v>
      </c>
      <c r="O83" s="782">
        <v>-1.9438973899999998</v>
      </c>
    </row>
    <row r="84" spans="2:15" x14ac:dyDescent="0.25">
      <c r="B84" s="550"/>
      <c r="C84" s="543" t="s">
        <v>532</v>
      </c>
      <c r="D84" s="777">
        <v>163.53537586000002</v>
      </c>
      <c r="E84" s="782">
        <v>0</v>
      </c>
      <c r="F84" s="546">
        <v>0</v>
      </c>
      <c r="G84" s="782">
        <v>163.53537586000002</v>
      </c>
      <c r="H84" s="546">
        <v>1</v>
      </c>
      <c r="I84" s="545">
        <v>25</v>
      </c>
      <c r="J84" s="546">
        <v>0.13561112766399999</v>
      </c>
      <c r="K84" s="545">
        <v>0</v>
      </c>
      <c r="L84" s="782">
        <v>231.36824593</v>
      </c>
      <c r="M84" s="547">
        <v>1.4147901927230144</v>
      </c>
      <c r="N84" s="782">
        <v>4.9196092699999996</v>
      </c>
      <c r="O84" s="782">
        <v>-4.9164467199999997</v>
      </c>
    </row>
    <row r="85" spans="2:15" x14ac:dyDescent="0.25">
      <c r="B85" s="916" t="s">
        <v>533</v>
      </c>
      <c r="C85" s="917"/>
      <c r="D85" s="778">
        <v>28924.419135390002</v>
      </c>
      <c r="E85" s="778">
        <v>4070.8510767999996</v>
      </c>
      <c r="F85" s="540">
        <v>0.24859027219579419</v>
      </c>
      <c r="G85" s="778">
        <v>30081.163063690004</v>
      </c>
      <c r="H85" s="540">
        <v>2.911565021711188E-2</v>
      </c>
      <c r="I85" s="541">
        <v>2597</v>
      </c>
      <c r="J85" s="540">
        <v>0.1036139477584095</v>
      </c>
      <c r="K85" s="541">
        <v>0</v>
      </c>
      <c r="L85" s="778">
        <v>4161.8966649900003</v>
      </c>
      <c r="M85" s="540">
        <v>0.13835557675007887</v>
      </c>
      <c r="N85" s="778">
        <v>82.071963039999986</v>
      </c>
      <c r="O85" s="778">
        <v>-111.52362001</v>
      </c>
    </row>
    <row r="86" spans="2:15" x14ac:dyDescent="0.25">
      <c r="B86" s="554"/>
      <c r="C86" s="554"/>
      <c r="D86" s="781">
        <v>0</v>
      </c>
      <c r="E86" s="781">
        <v>0</v>
      </c>
      <c r="F86" s="556"/>
      <c r="G86" s="781">
        <v>0</v>
      </c>
      <c r="H86" s="556"/>
      <c r="I86" s="555"/>
      <c r="J86" s="556"/>
      <c r="K86" s="555"/>
      <c r="L86" s="781">
        <v>0</v>
      </c>
      <c r="M86" s="556"/>
      <c r="N86" s="781">
        <v>0</v>
      </c>
      <c r="O86" s="781">
        <v>0</v>
      </c>
    </row>
    <row r="87" spans="2:15" x14ac:dyDescent="0.25">
      <c r="B87" s="554"/>
      <c r="C87" s="554"/>
      <c r="D87" s="781">
        <v>0</v>
      </c>
      <c r="E87" s="781">
        <v>0</v>
      </c>
      <c r="F87" s="556"/>
      <c r="G87" s="781">
        <v>0</v>
      </c>
      <c r="H87" s="556"/>
      <c r="I87" s="555"/>
      <c r="J87" s="556"/>
      <c r="K87" s="555"/>
      <c r="L87" s="781">
        <v>0</v>
      </c>
      <c r="M87" s="556"/>
      <c r="N87" s="781">
        <v>0</v>
      </c>
      <c r="O87" s="781">
        <v>0</v>
      </c>
    </row>
    <row r="88" spans="2:15" x14ac:dyDescent="0.25">
      <c r="B88" s="918" t="s">
        <v>541</v>
      </c>
      <c r="C88" s="919"/>
      <c r="D88" s="778">
        <v>315317.87355921004</v>
      </c>
      <c r="E88" s="778">
        <v>15686.87676809</v>
      </c>
      <c r="F88" s="540">
        <v>0.26126859202216052</v>
      </c>
      <c r="G88" s="778">
        <v>321030.76371159003</v>
      </c>
      <c r="H88" s="540">
        <v>2.9458256266187421E-2</v>
      </c>
      <c r="I88" s="541">
        <v>169099</v>
      </c>
      <c r="J88" s="540">
        <v>9.3685256120006694E-2</v>
      </c>
      <c r="K88" s="541">
        <v>2.1706898980986704</v>
      </c>
      <c r="L88" s="778">
        <v>61601.102493530008</v>
      </c>
      <c r="M88" s="540">
        <v>0.1918853563481899</v>
      </c>
      <c r="N88" s="778">
        <v>1044.89567354</v>
      </c>
      <c r="O88" s="778">
        <v>-1287.4477580900002</v>
      </c>
    </row>
  </sheetData>
  <mergeCells count="6">
    <mergeCell ref="B65:C65"/>
    <mergeCell ref="B85:C85"/>
    <mergeCell ref="B88:C88"/>
    <mergeCell ref="B5:B6"/>
    <mergeCell ref="B25:C25"/>
    <mergeCell ref="B45:C45"/>
  </mergeCells>
  <pageMargins left="0.7" right="0.7" top="0.78740157499999996" bottom="0.78740157499999996" header="0.3" footer="0.3"/>
  <pageSetup paperSize="9" scale="10" orientation="landscape" r:id="rId1"/>
  <colBreaks count="1" manualBreakCount="1">
    <brk id="19"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4E01-D841-49A5-AABC-35202DE52BAC}">
  <sheetPr codeName="Ark48">
    <pageSetUpPr autoPageBreaks="0" fitToPage="1"/>
  </sheetPr>
  <dimension ref="B1:J21"/>
  <sheetViews>
    <sheetView showGridLines="0" topLeftCell="A2" zoomScale="115" zoomScaleNormal="115" zoomScaleSheetLayoutView="100" workbookViewId="0">
      <selection activeCell="D25" sqref="D25"/>
    </sheetView>
  </sheetViews>
  <sheetFormatPr defaultColWidth="8" defaultRowHeight="15" x14ac:dyDescent="0.25"/>
  <cols>
    <col min="1" max="1" width="3.125" style="89" customWidth="1"/>
    <col min="2" max="2" width="6.5" style="89" customWidth="1"/>
    <col min="3" max="3" width="41.125" style="89" customWidth="1"/>
    <col min="4" max="4" width="22.75" style="89" customWidth="1"/>
    <col min="5" max="8" width="20.375" style="89" customWidth="1"/>
    <col min="9" max="9" width="10.625" style="89" customWidth="1"/>
    <col min="10" max="16384" width="8" style="89"/>
  </cols>
  <sheetData>
    <row r="1" spans="2:10" ht="15" customHeight="1" x14ac:dyDescent="0.25"/>
    <row r="2" spans="2:10" ht="20.25" x14ac:dyDescent="0.3">
      <c r="B2" s="115" t="s">
        <v>542</v>
      </c>
      <c r="C2" s="413"/>
      <c r="D2" s="413"/>
      <c r="E2" s="230"/>
      <c r="F2" s="230"/>
      <c r="G2" s="230"/>
      <c r="H2" s="230"/>
      <c r="I2" s="231"/>
    </row>
    <row r="4" spans="2:10" ht="45" x14ac:dyDescent="0.25">
      <c r="B4" s="186"/>
      <c r="C4" s="232"/>
      <c r="D4" s="233" t="s">
        <v>543</v>
      </c>
      <c r="E4" s="233" t="s">
        <v>544</v>
      </c>
      <c r="F4" s="233" t="s">
        <v>545</v>
      </c>
      <c r="G4" s="233" t="s">
        <v>546</v>
      </c>
      <c r="H4" s="233" t="s">
        <v>547</v>
      </c>
      <c r="J4" s="1"/>
    </row>
    <row r="5" spans="2:10" x14ac:dyDescent="0.25">
      <c r="B5" s="186" t="s">
        <v>361</v>
      </c>
      <c r="C5" s="186"/>
      <c r="D5" s="234" t="s">
        <v>239</v>
      </c>
      <c r="E5" s="234" t="s">
        <v>240</v>
      </c>
      <c r="F5" s="234" t="s">
        <v>241</v>
      </c>
      <c r="G5" s="234" t="s">
        <v>243</v>
      </c>
      <c r="H5" s="234" t="s">
        <v>243</v>
      </c>
      <c r="J5" s="4"/>
    </row>
    <row r="6" spans="2:10" x14ac:dyDescent="0.25">
      <c r="B6" s="235">
        <v>1</v>
      </c>
      <c r="C6" s="235" t="s">
        <v>548</v>
      </c>
      <c r="D6" s="558">
        <v>0</v>
      </c>
      <c r="E6" s="558">
        <v>1363.8190566300002</v>
      </c>
      <c r="F6" s="561">
        <v>1</v>
      </c>
      <c r="G6" s="561">
        <v>0</v>
      </c>
      <c r="H6" s="561">
        <v>0</v>
      </c>
      <c r="J6" s="1"/>
    </row>
    <row r="7" spans="2:10" x14ac:dyDescent="0.25">
      <c r="B7" s="235">
        <v>1.1000000000000001</v>
      </c>
      <c r="C7" s="236" t="s">
        <v>549</v>
      </c>
      <c r="D7" s="559">
        <v>0</v>
      </c>
      <c r="E7" s="558">
        <v>152.10447932</v>
      </c>
      <c r="F7" s="561">
        <v>1</v>
      </c>
      <c r="G7" s="561">
        <v>0</v>
      </c>
      <c r="H7" s="561">
        <v>0</v>
      </c>
      <c r="J7" s="1"/>
    </row>
    <row r="8" spans="2:10" x14ac:dyDescent="0.25">
      <c r="B8" s="235">
        <v>1.2</v>
      </c>
      <c r="C8" s="236" t="s">
        <v>550</v>
      </c>
      <c r="D8" s="559">
        <v>0</v>
      </c>
      <c r="E8" s="558">
        <v>0</v>
      </c>
      <c r="F8" s="561">
        <v>0</v>
      </c>
      <c r="G8" s="561">
        <v>0</v>
      </c>
      <c r="H8" s="561">
        <v>0</v>
      </c>
      <c r="J8" s="1"/>
    </row>
    <row r="9" spans="2:10" x14ac:dyDescent="0.25">
      <c r="B9" s="235">
        <v>2</v>
      </c>
      <c r="C9" s="235" t="s">
        <v>481</v>
      </c>
      <c r="D9" s="558">
        <v>0</v>
      </c>
      <c r="E9" s="558">
        <v>18359.149411130002</v>
      </c>
      <c r="F9" s="561">
        <v>1</v>
      </c>
      <c r="G9" s="561">
        <v>0</v>
      </c>
      <c r="H9" s="561">
        <v>0</v>
      </c>
    </row>
    <row r="10" spans="2:10" x14ac:dyDescent="0.25">
      <c r="B10" s="235">
        <v>3</v>
      </c>
      <c r="C10" s="235" t="s">
        <v>482</v>
      </c>
      <c r="D10" s="558">
        <v>144533.74612167999</v>
      </c>
      <c r="E10" s="558">
        <v>144541.54931247002</v>
      </c>
      <c r="F10" s="561">
        <v>5.3985796999999999E-5</v>
      </c>
      <c r="G10" s="561">
        <v>0</v>
      </c>
      <c r="H10" s="561">
        <v>0.999946014203</v>
      </c>
    </row>
    <row r="11" spans="2:10" ht="22.5" x14ac:dyDescent="0.25">
      <c r="B11" s="235">
        <v>3.1</v>
      </c>
      <c r="C11" s="236" t="s">
        <v>551</v>
      </c>
      <c r="D11" s="559">
        <v>0</v>
      </c>
      <c r="E11" s="558">
        <v>0</v>
      </c>
      <c r="F11" s="561">
        <v>0</v>
      </c>
      <c r="G11" s="561">
        <v>0</v>
      </c>
      <c r="H11" s="561">
        <v>0</v>
      </c>
    </row>
    <row r="12" spans="2:10" x14ac:dyDescent="0.25">
      <c r="B12" s="235">
        <v>3.2</v>
      </c>
      <c r="C12" s="236" t="s">
        <v>552</v>
      </c>
      <c r="D12" s="559">
        <v>0</v>
      </c>
      <c r="E12" s="558">
        <v>0</v>
      </c>
      <c r="F12" s="561">
        <v>0</v>
      </c>
      <c r="G12" s="561">
        <v>0</v>
      </c>
      <c r="H12" s="561">
        <v>0</v>
      </c>
    </row>
    <row r="13" spans="2:10" x14ac:dyDescent="0.25">
      <c r="B13" s="235">
        <v>4</v>
      </c>
      <c r="C13" s="235" t="s">
        <v>483</v>
      </c>
      <c r="D13" s="532">
        <v>176497.0175899</v>
      </c>
      <c r="E13" s="532">
        <v>176497.0175899</v>
      </c>
      <c r="F13" s="562">
        <v>0</v>
      </c>
      <c r="G13" s="562">
        <v>0</v>
      </c>
      <c r="H13" s="562">
        <v>1</v>
      </c>
    </row>
    <row r="14" spans="2:10" x14ac:dyDescent="0.25">
      <c r="B14" s="235">
        <v>4.0999999999999996</v>
      </c>
      <c r="C14" s="236" t="s">
        <v>553</v>
      </c>
      <c r="D14" s="559">
        <v>0</v>
      </c>
      <c r="E14" s="532">
        <v>30081.16306368</v>
      </c>
      <c r="F14" s="562">
        <v>0</v>
      </c>
      <c r="G14" s="562">
        <v>0</v>
      </c>
      <c r="H14" s="562">
        <v>1</v>
      </c>
    </row>
    <row r="15" spans="2:10" x14ac:dyDescent="0.25">
      <c r="B15" s="235">
        <v>4.2</v>
      </c>
      <c r="C15" s="236" t="s">
        <v>554</v>
      </c>
      <c r="D15" s="559">
        <v>0</v>
      </c>
      <c r="E15" s="532">
        <v>146415.85452622001</v>
      </c>
      <c r="F15" s="562">
        <v>0</v>
      </c>
      <c r="G15" s="562">
        <v>0</v>
      </c>
      <c r="H15" s="562">
        <v>1</v>
      </c>
    </row>
    <row r="16" spans="2:10" x14ac:dyDescent="0.25">
      <c r="B16" s="235">
        <v>4.3</v>
      </c>
      <c r="C16" s="236" t="s">
        <v>555</v>
      </c>
      <c r="D16" s="559">
        <v>0</v>
      </c>
      <c r="E16" s="532">
        <v>0</v>
      </c>
      <c r="F16" s="562">
        <v>0</v>
      </c>
      <c r="G16" s="562">
        <v>0</v>
      </c>
      <c r="H16" s="562">
        <v>0</v>
      </c>
    </row>
    <row r="17" spans="2:8" x14ac:dyDescent="0.25">
      <c r="B17" s="235">
        <v>4.4000000000000004</v>
      </c>
      <c r="C17" s="236" t="s">
        <v>556</v>
      </c>
      <c r="D17" s="559">
        <v>0</v>
      </c>
      <c r="E17" s="532">
        <v>0</v>
      </c>
      <c r="F17" s="562">
        <v>0</v>
      </c>
      <c r="G17" s="562">
        <v>0</v>
      </c>
      <c r="H17" s="562">
        <v>0</v>
      </c>
    </row>
    <row r="18" spans="2:8" x14ac:dyDescent="0.25">
      <c r="B18" s="235">
        <v>4.5</v>
      </c>
      <c r="C18" s="236" t="s">
        <v>557</v>
      </c>
      <c r="D18" s="559">
        <v>0</v>
      </c>
      <c r="E18" s="532">
        <v>0</v>
      </c>
      <c r="F18" s="562">
        <v>0</v>
      </c>
      <c r="G18" s="562">
        <v>0</v>
      </c>
      <c r="H18" s="562">
        <v>0</v>
      </c>
    </row>
    <row r="19" spans="2:8" x14ac:dyDescent="0.25">
      <c r="B19" s="235">
        <v>5</v>
      </c>
      <c r="C19" s="235" t="s">
        <v>490</v>
      </c>
      <c r="D19" s="532">
        <v>0</v>
      </c>
      <c r="E19" s="532">
        <v>59.661448350000001</v>
      </c>
      <c r="F19" s="562">
        <v>1</v>
      </c>
      <c r="G19" s="562">
        <v>0</v>
      </c>
      <c r="H19" s="562">
        <v>0</v>
      </c>
    </row>
    <row r="20" spans="2:8" x14ac:dyDescent="0.25">
      <c r="B20" s="235">
        <v>6</v>
      </c>
      <c r="C20" s="235" t="s">
        <v>558</v>
      </c>
      <c r="D20" s="532">
        <v>316.94532219000001</v>
      </c>
      <c r="E20" s="532">
        <v>316.94532219000001</v>
      </c>
      <c r="F20" s="562">
        <v>0</v>
      </c>
      <c r="G20" s="562">
        <v>0</v>
      </c>
      <c r="H20" s="562">
        <v>1</v>
      </c>
    </row>
    <row r="21" spans="2:8" x14ac:dyDescent="0.25">
      <c r="B21" s="235">
        <v>7</v>
      </c>
      <c r="C21" s="237" t="s">
        <v>559</v>
      </c>
      <c r="D21" s="532">
        <v>321347.70903377002</v>
      </c>
      <c r="E21" s="532">
        <v>341138.14214065997</v>
      </c>
      <c r="F21" s="562">
        <v>5.8003411136999999E-2</v>
      </c>
      <c r="G21" s="562">
        <v>9.5480200000000004E-6</v>
      </c>
      <c r="H21" s="562">
        <v>0.941987040843</v>
      </c>
    </row>
  </sheetData>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F5D8-A29B-4451-B70C-D57FEBC27790}">
  <sheetPr codeName="Ark49">
    <pageSetUpPr autoPageBreaks="0" fitToPage="1"/>
  </sheetPr>
  <dimension ref="B1:J26"/>
  <sheetViews>
    <sheetView showGridLines="0" zoomScaleNormal="100" zoomScaleSheetLayoutView="100" workbookViewId="0">
      <selection activeCell="E32" sqref="E32:E33"/>
    </sheetView>
  </sheetViews>
  <sheetFormatPr defaultColWidth="8" defaultRowHeight="15" x14ac:dyDescent="0.25"/>
  <cols>
    <col min="1" max="1" width="3.125" style="136" customWidth="1"/>
    <col min="2" max="2" width="7.375" style="136" customWidth="1"/>
    <col min="3" max="3" width="45.125" style="136" customWidth="1"/>
    <col min="4" max="4" width="27.625" style="136" customWidth="1"/>
    <col min="5" max="5" width="26.625" style="136" bestFit="1" customWidth="1"/>
    <col min="6" max="6" width="10.625" style="136" customWidth="1"/>
    <col min="7" max="16384" width="8" style="136"/>
  </cols>
  <sheetData>
    <row r="1" spans="2:10" ht="15" customHeight="1" x14ac:dyDescent="0.25"/>
    <row r="2" spans="2:10" ht="20.25" x14ac:dyDescent="0.3">
      <c r="B2" s="115" t="s">
        <v>560</v>
      </c>
      <c r="C2" s="414"/>
      <c r="D2" s="414"/>
      <c r="E2" s="414"/>
      <c r="F2" s="238"/>
      <c r="G2" s="238"/>
      <c r="H2" s="238"/>
      <c r="I2" s="238"/>
      <c r="J2" s="238"/>
    </row>
    <row r="4" spans="2:10" ht="22.5" x14ac:dyDescent="0.25">
      <c r="B4" s="239"/>
      <c r="C4" s="239"/>
      <c r="D4" s="241" t="s">
        <v>561</v>
      </c>
      <c r="E4" s="241" t="s">
        <v>562</v>
      </c>
      <c r="G4" s="1"/>
    </row>
    <row r="5" spans="2:10" x14ac:dyDescent="0.25">
      <c r="B5" s="920" t="s">
        <v>361</v>
      </c>
      <c r="C5" s="920"/>
      <c r="D5" s="242" t="s">
        <v>239</v>
      </c>
      <c r="E5" s="242" t="s">
        <v>240</v>
      </c>
      <c r="G5" s="4"/>
    </row>
    <row r="6" spans="2:10" x14ac:dyDescent="0.25">
      <c r="B6" s="243">
        <v>1</v>
      </c>
      <c r="C6" s="244" t="s">
        <v>563</v>
      </c>
      <c r="D6" s="560"/>
      <c r="E6" s="560"/>
      <c r="G6" s="1"/>
    </row>
    <row r="7" spans="2:10" x14ac:dyDescent="0.25">
      <c r="B7" s="243">
        <v>2</v>
      </c>
      <c r="C7" s="243" t="s">
        <v>564</v>
      </c>
      <c r="D7" s="560"/>
      <c r="E7" s="560"/>
      <c r="G7" s="1"/>
    </row>
    <row r="8" spans="2:10" x14ac:dyDescent="0.25">
      <c r="B8" s="243">
        <v>3</v>
      </c>
      <c r="C8" s="243" t="s">
        <v>481</v>
      </c>
      <c r="D8" s="560"/>
      <c r="E8" s="560"/>
      <c r="G8" s="1"/>
    </row>
    <row r="9" spans="2:10" x14ac:dyDescent="0.25">
      <c r="B9" s="243">
        <v>4</v>
      </c>
      <c r="C9" s="243" t="s">
        <v>565</v>
      </c>
      <c r="D9" s="560"/>
      <c r="E9" s="560"/>
    </row>
    <row r="10" spans="2:10" x14ac:dyDescent="0.25">
      <c r="B10" s="236">
        <v>4.0999999999999996</v>
      </c>
      <c r="C10" s="236" t="s">
        <v>566</v>
      </c>
      <c r="D10" s="560"/>
      <c r="E10" s="560"/>
    </row>
    <row r="11" spans="2:10" x14ac:dyDescent="0.25">
      <c r="B11" s="236">
        <v>4.2</v>
      </c>
      <c r="C11" s="236" t="s">
        <v>567</v>
      </c>
      <c r="D11" s="560"/>
      <c r="E11" s="560"/>
    </row>
    <row r="12" spans="2:10" x14ac:dyDescent="0.25">
      <c r="B12" s="243">
        <v>5</v>
      </c>
      <c r="C12" s="244" t="s">
        <v>568</v>
      </c>
      <c r="D12" s="558">
        <v>61601.102493539998</v>
      </c>
      <c r="E12" s="558">
        <v>61601.102493539998</v>
      </c>
    </row>
    <row r="13" spans="2:10" x14ac:dyDescent="0.25">
      <c r="B13" s="243">
        <v>6</v>
      </c>
      <c r="C13" s="243" t="s">
        <v>564</v>
      </c>
      <c r="D13" s="558">
        <v>0</v>
      </c>
      <c r="E13" s="558">
        <v>0</v>
      </c>
    </row>
    <row r="14" spans="2:10" x14ac:dyDescent="0.25">
      <c r="B14" s="243">
        <v>7</v>
      </c>
      <c r="C14" s="243" t="s">
        <v>481</v>
      </c>
      <c r="D14" s="558">
        <v>0</v>
      </c>
      <c r="E14" s="558">
        <v>0</v>
      </c>
    </row>
    <row r="15" spans="2:10" x14ac:dyDescent="0.25">
      <c r="B15" s="243">
        <v>8</v>
      </c>
      <c r="C15" s="243" t="s">
        <v>565</v>
      </c>
      <c r="D15" s="558">
        <v>30899.173432110001</v>
      </c>
      <c r="E15" s="558">
        <v>30899.173432110001</v>
      </c>
    </row>
    <row r="16" spans="2:10" x14ac:dyDescent="0.25">
      <c r="B16" s="245">
        <v>8.1</v>
      </c>
      <c r="C16" s="245" t="s">
        <v>566</v>
      </c>
      <c r="D16" s="558">
        <v>6024.5648713400005</v>
      </c>
      <c r="E16" s="558">
        <v>6024.5648713400005</v>
      </c>
    </row>
    <row r="17" spans="2:5" x14ac:dyDescent="0.25">
      <c r="B17" s="245">
        <v>8.1999999999999993</v>
      </c>
      <c r="C17" s="245" t="s">
        <v>567</v>
      </c>
      <c r="D17" s="558">
        <v>0</v>
      </c>
      <c r="E17" s="558">
        <v>0</v>
      </c>
    </row>
    <row r="18" spans="2:5" x14ac:dyDescent="0.25">
      <c r="B18" s="245">
        <v>9</v>
      </c>
      <c r="C18" s="243" t="s">
        <v>483</v>
      </c>
      <c r="D18" s="558">
        <v>30701.929061430001</v>
      </c>
      <c r="E18" s="558">
        <v>30701.929061430001</v>
      </c>
    </row>
    <row r="19" spans="2:5" x14ac:dyDescent="0.25">
      <c r="B19" s="245">
        <v>9.1</v>
      </c>
      <c r="C19" s="245" t="s">
        <v>569</v>
      </c>
      <c r="D19" s="558">
        <v>4161.8966649899994</v>
      </c>
      <c r="E19" s="558">
        <v>4161.8966649899994</v>
      </c>
    </row>
    <row r="20" spans="2:5" x14ac:dyDescent="0.25">
      <c r="B20" s="245">
        <v>9.1999999999999993</v>
      </c>
      <c r="C20" s="245" t="s">
        <v>570</v>
      </c>
      <c r="D20" s="558">
        <v>26540.032396439998</v>
      </c>
      <c r="E20" s="558">
        <v>26540.032396439998</v>
      </c>
    </row>
    <row r="21" spans="2:5" x14ac:dyDescent="0.25">
      <c r="B21" s="245">
        <v>9.3000000000000007</v>
      </c>
      <c r="C21" s="245" t="s">
        <v>555</v>
      </c>
      <c r="D21" s="558">
        <v>0</v>
      </c>
      <c r="E21" s="558">
        <v>0</v>
      </c>
    </row>
    <row r="22" spans="2:5" x14ac:dyDescent="0.25">
      <c r="B22" s="245">
        <v>9.4</v>
      </c>
      <c r="C22" s="245" t="s">
        <v>571</v>
      </c>
      <c r="D22" s="558">
        <v>0</v>
      </c>
      <c r="E22" s="558">
        <v>0</v>
      </c>
    </row>
    <row r="23" spans="2:5" x14ac:dyDescent="0.25">
      <c r="B23" s="245">
        <v>9.5</v>
      </c>
      <c r="C23" s="245" t="s">
        <v>572</v>
      </c>
      <c r="D23" s="558">
        <v>0</v>
      </c>
      <c r="E23" s="558">
        <v>0</v>
      </c>
    </row>
    <row r="24" spans="2:5" s="246" customFormat="1" x14ac:dyDescent="0.25">
      <c r="B24" s="243">
        <v>10</v>
      </c>
      <c r="C24" s="244" t="s">
        <v>573</v>
      </c>
      <c r="D24" s="532">
        <v>61601.102493539998</v>
      </c>
      <c r="E24" s="532">
        <v>61601.102493539998</v>
      </c>
    </row>
    <row r="26" spans="2:5" x14ac:dyDescent="0.25">
      <c r="C26" s="136">
        <v>1000000</v>
      </c>
    </row>
  </sheetData>
  <mergeCells count="1">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4664-BA3F-4229-84D6-7499365012AB}">
  <sheetPr codeName="Ark5"/>
  <dimension ref="B1:K36"/>
  <sheetViews>
    <sheetView showGridLines="0" zoomScale="70" zoomScaleNormal="70" workbookViewId="0">
      <selection activeCell="D18" sqref="D18"/>
    </sheetView>
  </sheetViews>
  <sheetFormatPr defaultColWidth="8" defaultRowHeight="15" x14ac:dyDescent="0.25"/>
  <cols>
    <col min="1" max="1" width="3.125" style="136" customWidth="1"/>
    <col min="2" max="2" width="5.875" style="136" bestFit="1" customWidth="1"/>
    <col min="3" max="3" width="11" style="136" bestFit="1" customWidth="1"/>
    <col min="4" max="4" width="17.625" style="136" bestFit="1" customWidth="1"/>
    <col min="5" max="6" width="14.375" style="136" bestFit="1" customWidth="1"/>
    <col min="7" max="7" width="13.875" style="136" bestFit="1" customWidth="1"/>
    <col min="8" max="8" width="29.75" style="136" bestFit="1" customWidth="1"/>
    <col min="9" max="9" width="34" style="136" bestFit="1" customWidth="1"/>
    <col min="10" max="10" width="14.375" style="136" bestFit="1" customWidth="1"/>
    <col min="11" max="11" width="46.375" style="136" customWidth="1"/>
    <col min="12" max="16384" width="8" style="136"/>
  </cols>
  <sheetData>
    <row r="1" spans="2:11" ht="15" customHeight="1" x14ac:dyDescent="0.25"/>
    <row r="2" spans="2:11" ht="33.6" customHeight="1" x14ac:dyDescent="0.25">
      <c r="B2" s="845" t="s">
        <v>346</v>
      </c>
      <c r="C2" s="845"/>
      <c r="D2" s="845"/>
      <c r="E2" s="845"/>
      <c r="F2" s="845"/>
      <c r="G2" s="845"/>
      <c r="H2" s="845"/>
      <c r="I2" s="845"/>
      <c r="J2" s="845"/>
      <c r="K2" s="845"/>
    </row>
    <row r="4" spans="2:11" x14ac:dyDescent="0.25">
      <c r="B4"/>
      <c r="C4"/>
      <c r="D4" s="587" t="s">
        <v>347</v>
      </c>
      <c r="E4" s="587" t="s">
        <v>348</v>
      </c>
      <c r="F4" s="587" t="s">
        <v>349</v>
      </c>
      <c r="G4" s="587" t="s">
        <v>242</v>
      </c>
      <c r="H4" s="587" t="s">
        <v>243</v>
      </c>
      <c r="I4" s="587" t="s">
        <v>350</v>
      </c>
      <c r="J4" s="587" t="s">
        <v>351</v>
      </c>
      <c r="K4" s="587" t="s">
        <v>352</v>
      </c>
    </row>
    <row r="5" spans="2:11" ht="39.75" customHeight="1" x14ac:dyDescent="0.25">
      <c r="B5"/>
      <c r="C5"/>
      <c r="D5" s="846" t="s">
        <v>353</v>
      </c>
      <c r="E5" s="847"/>
      <c r="F5" s="847"/>
      <c r="G5" s="847"/>
      <c r="H5" s="847" t="s">
        <v>354</v>
      </c>
      <c r="I5" s="847"/>
      <c r="J5" s="848" t="s">
        <v>355</v>
      </c>
      <c r="K5" s="849"/>
    </row>
    <row r="6" spans="2:11" ht="14.45" customHeight="1" x14ac:dyDescent="0.25">
      <c r="B6"/>
      <c r="C6"/>
      <c r="D6" s="850" t="s">
        <v>356</v>
      </c>
      <c r="E6" s="852" t="s">
        <v>357</v>
      </c>
      <c r="F6" s="853"/>
      <c r="G6" s="854"/>
      <c r="H6" s="855" t="s">
        <v>358</v>
      </c>
      <c r="I6" s="849" t="s">
        <v>359</v>
      </c>
      <c r="J6" s="602"/>
      <c r="K6" s="858" t="s">
        <v>360</v>
      </c>
    </row>
    <row r="7" spans="2:11" ht="30.75" thickBot="1" x14ac:dyDescent="0.3">
      <c r="B7"/>
      <c r="C7" t="s">
        <v>361</v>
      </c>
      <c r="D7" s="851"/>
      <c r="E7" s="577"/>
      <c r="F7" s="578" t="s">
        <v>362</v>
      </c>
      <c r="G7" s="578" t="s">
        <v>363</v>
      </c>
      <c r="H7" s="856"/>
      <c r="I7" s="857"/>
      <c r="J7" s="603"/>
      <c r="K7" s="859"/>
    </row>
    <row r="8" spans="2:11" ht="63.75" thickBot="1" x14ac:dyDescent="0.3">
      <c r="B8" s="604" t="s">
        <v>364</v>
      </c>
      <c r="C8" s="605" t="s">
        <v>365</v>
      </c>
      <c r="D8" s="598"/>
      <c r="E8" s="598"/>
      <c r="F8" s="598"/>
      <c r="G8" s="598"/>
      <c r="H8" s="598"/>
      <c r="I8" s="598"/>
      <c r="J8" s="598"/>
      <c r="K8" s="598"/>
    </row>
    <row r="9" spans="2:11" ht="21.75" thickBot="1" x14ac:dyDescent="0.3">
      <c r="B9" s="604" t="s">
        <v>366</v>
      </c>
      <c r="C9" s="756" t="s">
        <v>367</v>
      </c>
      <c r="D9" s="760">
        <v>2683.6965621199997</v>
      </c>
      <c r="E9" s="760">
        <v>4941.3007482000057</v>
      </c>
      <c r="F9" s="760">
        <v>4456.3291172200006</v>
      </c>
      <c r="G9" s="760">
        <v>1768.8527731099996</v>
      </c>
      <c r="H9" s="760">
        <v>41.727528190000029</v>
      </c>
      <c r="I9" s="760">
        <v>1108.2461895799995</v>
      </c>
      <c r="J9" s="760">
        <v>3516.7333335799894</v>
      </c>
      <c r="K9" s="760">
        <v>3387.6719988900004</v>
      </c>
    </row>
    <row r="10" spans="2:11" ht="15.75" thickBot="1" x14ac:dyDescent="0.3">
      <c r="B10" s="606" t="s">
        <v>368</v>
      </c>
      <c r="C10" s="757" t="s">
        <v>369</v>
      </c>
      <c r="D10" s="760">
        <v>0</v>
      </c>
      <c r="E10" s="760">
        <v>0</v>
      </c>
      <c r="F10" s="760">
        <v>0</v>
      </c>
      <c r="G10" s="760">
        <v>0</v>
      </c>
      <c r="H10" s="760">
        <v>0</v>
      </c>
      <c r="I10" s="760">
        <v>0</v>
      </c>
      <c r="J10" s="760">
        <v>0</v>
      </c>
      <c r="K10" s="760">
        <v>0</v>
      </c>
    </row>
    <row r="11" spans="2:11" ht="21.75" thickBot="1" x14ac:dyDescent="0.3">
      <c r="B11" s="606" t="s">
        <v>370</v>
      </c>
      <c r="C11" s="757" t="s">
        <v>371</v>
      </c>
      <c r="D11" s="760">
        <v>1.0437410799999998</v>
      </c>
      <c r="E11" s="760">
        <v>1.66991131</v>
      </c>
      <c r="F11" s="760">
        <v>1.66991131</v>
      </c>
      <c r="G11" s="760">
        <v>1.66991131</v>
      </c>
      <c r="H11" s="760">
        <v>0.12261001999999999</v>
      </c>
      <c r="I11" s="760">
        <v>0.61428550999999998</v>
      </c>
      <c r="J11" s="760">
        <v>0</v>
      </c>
      <c r="K11" s="760">
        <v>0</v>
      </c>
    </row>
    <row r="12" spans="2:11" ht="21.75" thickBot="1" x14ac:dyDescent="0.3">
      <c r="B12" s="606" t="s">
        <v>372</v>
      </c>
      <c r="C12" s="757" t="s">
        <v>373</v>
      </c>
      <c r="D12" s="760">
        <v>0</v>
      </c>
      <c r="E12" s="760">
        <v>0</v>
      </c>
      <c r="F12" s="760">
        <v>0</v>
      </c>
      <c r="G12" s="760">
        <v>0</v>
      </c>
      <c r="H12" s="760">
        <v>0</v>
      </c>
      <c r="I12" s="760">
        <v>0</v>
      </c>
      <c r="J12" s="760">
        <v>0</v>
      </c>
      <c r="K12" s="760">
        <v>0</v>
      </c>
    </row>
    <row r="13" spans="2:11" ht="32.25" thickBot="1" x14ac:dyDescent="0.3">
      <c r="B13" s="606" t="s">
        <v>374</v>
      </c>
      <c r="C13" s="757" t="s">
        <v>375</v>
      </c>
      <c r="D13" s="760">
        <v>177.2485628</v>
      </c>
      <c r="E13" s="760">
        <v>354.20189649000002</v>
      </c>
      <c r="F13" s="760">
        <v>353.92740119000001</v>
      </c>
      <c r="G13" s="760">
        <v>353.50616787999991</v>
      </c>
      <c r="H13" s="760">
        <v>5.7929602500000001</v>
      </c>
      <c r="I13" s="760">
        <v>166.88417016999998</v>
      </c>
      <c r="J13" s="760">
        <v>89.573683789999961</v>
      </c>
      <c r="K13" s="760">
        <v>59.207934510000022</v>
      </c>
    </row>
    <row r="14" spans="2:11" ht="21.75" thickBot="1" x14ac:dyDescent="0.3">
      <c r="B14" s="606" t="s">
        <v>376</v>
      </c>
      <c r="C14" s="757" t="s">
        <v>377</v>
      </c>
      <c r="D14" s="760">
        <v>1058.33421714</v>
      </c>
      <c r="E14" s="760">
        <v>2805.310154310002</v>
      </c>
      <c r="F14" s="760">
        <v>2657.7733667800026</v>
      </c>
      <c r="G14" s="760">
        <v>916.58533584999998</v>
      </c>
      <c r="H14" s="760">
        <v>25.336498540000022</v>
      </c>
      <c r="I14" s="760">
        <v>607.81699063999929</v>
      </c>
      <c r="J14" s="760">
        <v>2064.3905582999996</v>
      </c>
      <c r="K14" s="760">
        <v>1980.44636788</v>
      </c>
    </row>
    <row r="15" spans="2:11" ht="24" customHeight="1" thickBot="1" x14ac:dyDescent="0.3">
      <c r="B15" s="606" t="s">
        <v>378</v>
      </c>
      <c r="C15" s="757" t="s">
        <v>379</v>
      </c>
      <c r="D15" s="760">
        <v>1447.0700411000003</v>
      </c>
      <c r="E15" s="760">
        <v>1780.1187860900038</v>
      </c>
      <c r="F15" s="760">
        <v>1442.958437939998</v>
      </c>
      <c r="G15" s="760">
        <v>497.09135806999956</v>
      </c>
      <c r="H15" s="760">
        <v>10.475459380000009</v>
      </c>
      <c r="I15" s="760">
        <v>332.93074326000016</v>
      </c>
      <c r="J15" s="760">
        <v>1362.7690914899899</v>
      </c>
      <c r="K15" s="760">
        <v>1348.0176965000001</v>
      </c>
    </row>
    <row r="16" spans="2:11" ht="24" customHeight="1" thickBot="1" x14ac:dyDescent="0.3">
      <c r="B16" s="607" t="s">
        <v>380</v>
      </c>
      <c r="C16" s="758" t="s">
        <v>381</v>
      </c>
      <c r="D16" s="760">
        <v>0</v>
      </c>
      <c r="E16" s="760">
        <v>0</v>
      </c>
      <c r="F16" s="760">
        <v>0</v>
      </c>
      <c r="G16" s="760">
        <v>0</v>
      </c>
      <c r="H16" s="760">
        <v>0</v>
      </c>
      <c r="I16" s="760">
        <v>0</v>
      </c>
      <c r="J16" s="760">
        <v>0</v>
      </c>
      <c r="K16" s="760">
        <v>0</v>
      </c>
    </row>
    <row r="17" spans="2:11" ht="32.25" thickBot="1" x14ac:dyDescent="0.3">
      <c r="B17" s="607" t="s">
        <v>382</v>
      </c>
      <c r="C17" s="758" t="s">
        <v>383</v>
      </c>
      <c r="D17" s="760">
        <v>187.76153327</v>
      </c>
      <c r="E17" s="760">
        <v>138.55399683999997</v>
      </c>
      <c r="F17" s="760">
        <v>133.85382313000002</v>
      </c>
      <c r="G17" s="760">
        <v>134.39993605000001</v>
      </c>
      <c r="H17" s="760">
        <v>1.3871901300000002</v>
      </c>
      <c r="I17" s="760">
        <v>15.200533580000002</v>
      </c>
      <c r="J17" s="760">
        <v>132.37547236</v>
      </c>
      <c r="K17" s="760">
        <v>0</v>
      </c>
    </row>
    <row r="18" spans="2:11" ht="15.75" thickBot="1" x14ac:dyDescent="0.3">
      <c r="B18" s="608" t="s">
        <v>384</v>
      </c>
      <c r="C18" s="759" t="s">
        <v>345</v>
      </c>
      <c r="D18" s="760">
        <v>2871.4580953899999</v>
      </c>
      <c r="E18" s="760">
        <v>5079.8547450400056</v>
      </c>
      <c r="F18" s="760">
        <v>4590.1829403500005</v>
      </c>
      <c r="G18" s="760">
        <v>1903.2527091599995</v>
      </c>
      <c r="H18" s="760">
        <v>43.11471832000003</v>
      </c>
      <c r="I18" s="760">
        <v>1123.4467231599995</v>
      </c>
      <c r="J18" s="760">
        <v>3649.1088059399895</v>
      </c>
      <c r="K18" s="760">
        <v>3387.6719988900004</v>
      </c>
    </row>
    <row r="25" spans="2:11" ht="36" customHeight="1" x14ac:dyDescent="0.25"/>
    <row r="35" ht="36" customHeight="1" x14ac:dyDescent="0.25"/>
    <row r="36" ht="48" customHeight="1" x14ac:dyDescent="0.25"/>
  </sheetData>
  <mergeCells count="9">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30FB-142B-40DF-8C08-1494A424EDBC}">
  <sheetPr codeName="Ark50">
    <pageSetUpPr autoPageBreaks="0" fitToPage="1"/>
  </sheetPr>
  <dimension ref="A1:V21"/>
  <sheetViews>
    <sheetView showGridLines="0" zoomScaleNormal="100" zoomScaleSheetLayoutView="100" workbookViewId="0">
      <selection activeCell="D24" sqref="D24"/>
    </sheetView>
  </sheetViews>
  <sheetFormatPr defaultColWidth="8" defaultRowHeight="15" x14ac:dyDescent="0.25"/>
  <cols>
    <col min="1" max="1" width="3.125" style="136" customWidth="1"/>
    <col min="2" max="2" width="4.75" style="136" customWidth="1"/>
    <col min="3" max="3" width="30.625" style="136" customWidth="1"/>
    <col min="4" max="4" width="19" style="136" customWidth="1"/>
    <col min="5" max="15" width="12.375" style="136" customWidth="1"/>
    <col min="16" max="16" width="15.125" style="136" bestFit="1" customWidth="1"/>
    <col min="17" max="17" width="20.625" style="136" bestFit="1" customWidth="1"/>
    <col min="18" max="18" width="10.625" style="136" customWidth="1"/>
    <col min="19" max="16384" width="8" style="136"/>
  </cols>
  <sheetData>
    <row r="1" spans="1:22" ht="15" customHeight="1" x14ac:dyDescent="0.25"/>
    <row r="2" spans="1:22" ht="20.25" x14ac:dyDescent="0.3">
      <c r="B2" s="115" t="s">
        <v>574</v>
      </c>
      <c r="C2" s="88"/>
      <c r="D2" s="88"/>
      <c r="E2" s="88"/>
      <c r="F2" s="88"/>
      <c r="G2" s="88"/>
      <c r="H2" s="88"/>
      <c r="I2" s="88"/>
      <c r="J2" s="88"/>
      <c r="K2" s="88"/>
      <c r="L2" s="88"/>
      <c r="M2" s="88"/>
      <c r="N2" s="88"/>
      <c r="O2" s="88"/>
      <c r="P2" s="88"/>
      <c r="Q2" s="88"/>
      <c r="V2" s="217"/>
    </row>
    <row r="4" spans="1:22" ht="15.75" x14ac:dyDescent="0.25">
      <c r="B4" s="926" t="s">
        <v>501</v>
      </c>
      <c r="C4" s="927"/>
      <c r="D4" s="921" t="s">
        <v>575</v>
      </c>
      <c r="E4" s="923" t="s">
        <v>576</v>
      </c>
      <c r="F4" s="924"/>
      <c r="G4" s="924"/>
      <c r="H4" s="924"/>
      <c r="I4" s="924"/>
      <c r="J4" s="924"/>
      <c r="K4" s="924"/>
      <c r="L4" s="924"/>
      <c r="M4" s="924"/>
      <c r="N4" s="924"/>
      <c r="O4" s="925"/>
      <c r="P4" s="923" t="s">
        <v>577</v>
      </c>
      <c r="Q4" s="925"/>
      <c r="S4" s="1"/>
    </row>
    <row r="5" spans="1:22" ht="49.5" customHeight="1" x14ac:dyDescent="0.25">
      <c r="B5" s="928"/>
      <c r="C5" s="929"/>
      <c r="D5" s="922"/>
      <c r="E5" s="930" t="s">
        <v>578</v>
      </c>
      <c r="F5" s="931"/>
      <c r="G5" s="931"/>
      <c r="H5" s="931"/>
      <c r="I5" s="931"/>
      <c r="J5" s="931"/>
      <c r="K5" s="931"/>
      <c r="L5" s="931"/>
      <c r="M5" s="932"/>
      <c r="N5" s="930" t="s">
        <v>579</v>
      </c>
      <c r="O5" s="932"/>
      <c r="P5" s="921" t="s">
        <v>580</v>
      </c>
      <c r="Q5" s="934" t="s">
        <v>581</v>
      </c>
      <c r="S5" s="4"/>
    </row>
    <row r="6" spans="1:22" s="214" customFormat="1" x14ac:dyDescent="0.25">
      <c r="A6" s="136"/>
      <c r="B6" s="928"/>
      <c r="C6" s="929"/>
      <c r="D6" s="922"/>
      <c r="E6" s="921" t="s">
        <v>582</v>
      </c>
      <c r="F6" s="937" t="s">
        <v>583</v>
      </c>
      <c r="G6" s="248"/>
      <c r="H6" s="248"/>
      <c r="I6" s="248"/>
      <c r="J6" s="937" t="s">
        <v>584</v>
      </c>
      <c r="K6" s="248"/>
      <c r="L6" s="248"/>
      <c r="M6" s="248"/>
      <c r="N6" s="921" t="s">
        <v>585</v>
      </c>
      <c r="O6" s="921" t="s">
        <v>586</v>
      </c>
      <c r="P6" s="922"/>
      <c r="Q6" s="935"/>
      <c r="S6" s="1"/>
    </row>
    <row r="7" spans="1:22" s="214" customFormat="1" ht="56.25" x14ac:dyDescent="0.25">
      <c r="A7" s="136"/>
      <c r="B7" s="928"/>
      <c r="C7" s="929"/>
      <c r="D7" s="249"/>
      <c r="E7" s="933"/>
      <c r="F7" s="933"/>
      <c r="G7" s="250" t="s">
        <v>587</v>
      </c>
      <c r="H7" s="250" t="s">
        <v>588</v>
      </c>
      <c r="I7" s="250" t="s">
        <v>589</v>
      </c>
      <c r="J7" s="933"/>
      <c r="K7" s="250" t="s">
        <v>590</v>
      </c>
      <c r="L7" s="250" t="s">
        <v>591</v>
      </c>
      <c r="M7" s="250" t="s">
        <v>592</v>
      </c>
      <c r="N7" s="933"/>
      <c r="O7" s="933"/>
      <c r="P7" s="933"/>
      <c r="Q7" s="936"/>
      <c r="S7" s="1"/>
    </row>
    <row r="8" spans="1:22" s="214" customFormat="1" x14ac:dyDescent="0.25">
      <c r="A8" s="136"/>
      <c r="B8" s="1113"/>
      <c r="C8" s="1114"/>
      <c r="D8" s="251" t="s">
        <v>239</v>
      </c>
      <c r="E8" s="251" t="s">
        <v>240</v>
      </c>
      <c r="F8" s="251" t="s">
        <v>241</v>
      </c>
      <c r="G8" s="251" t="s">
        <v>242</v>
      </c>
      <c r="H8" s="251" t="s">
        <v>243</v>
      </c>
      <c r="I8" s="251" t="s">
        <v>386</v>
      </c>
      <c r="J8" s="251" t="s">
        <v>387</v>
      </c>
      <c r="K8" s="251" t="s">
        <v>388</v>
      </c>
      <c r="L8" s="251" t="s">
        <v>389</v>
      </c>
      <c r="M8" s="251" t="s">
        <v>390</v>
      </c>
      <c r="N8" s="251" t="s">
        <v>391</v>
      </c>
      <c r="O8" s="251" t="s">
        <v>392</v>
      </c>
      <c r="P8" s="242" t="s">
        <v>423</v>
      </c>
      <c r="Q8" s="242" t="s">
        <v>424</v>
      </c>
      <c r="S8" s="1"/>
    </row>
    <row r="9" spans="1:22" x14ac:dyDescent="0.25">
      <c r="B9" s="252">
        <v>1</v>
      </c>
      <c r="C9" s="243" t="s">
        <v>564</v>
      </c>
      <c r="D9" s="560"/>
      <c r="E9" s="561"/>
      <c r="F9" s="561"/>
      <c r="G9" s="561"/>
      <c r="H9" s="561"/>
      <c r="I9" s="561"/>
      <c r="J9" s="561"/>
      <c r="K9" s="561"/>
      <c r="L9" s="561"/>
      <c r="M9" s="561"/>
      <c r="N9" s="561"/>
      <c r="O9" s="561"/>
      <c r="P9" s="533"/>
      <c r="Q9" s="533"/>
    </row>
    <row r="10" spans="1:22" x14ac:dyDescent="0.25">
      <c r="B10" s="252">
        <v>2</v>
      </c>
      <c r="C10" s="243" t="s">
        <v>481</v>
      </c>
      <c r="D10" s="560"/>
      <c r="E10" s="561"/>
      <c r="F10" s="561"/>
      <c r="G10" s="561"/>
      <c r="H10" s="561"/>
      <c r="I10" s="561"/>
      <c r="J10" s="561"/>
      <c r="K10" s="561"/>
      <c r="L10" s="561"/>
      <c r="M10" s="561"/>
      <c r="N10" s="561"/>
      <c r="O10" s="561"/>
      <c r="P10" s="533"/>
      <c r="Q10" s="533"/>
    </row>
    <row r="11" spans="1:22" ht="105" customHeight="1" x14ac:dyDescent="0.25">
      <c r="B11" s="252">
        <v>3</v>
      </c>
      <c r="C11" s="243" t="s">
        <v>482</v>
      </c>
      <c r="D11" s="532">
        <v>144533.74612167999</v>
      </c>
      <c r="E11" s="561">
        <v>0</v>
      </c>
      <c r="F11" s="561">
        <v>0.9430340651413105</v>
      </c>
      <c r="G11" s="561">
        <v>0.9430340651413105</v>
      </c>
      <c r="H11" s="561">
        <v>0</v>
      </c>
      <c r="I11" s="561">
        <v>0</v>
      </c>
      <c r="J11" s="561">
        <v>0</v>
      </c>
      <c r="K11" s="561">
        <v>0</v>
      </c>
      <c r="L11" s="561">
        <v>0</v>
      </c>
      <c r="M11" s="561">
        <v>0</v>
      </c>
      <c r="N11" s="561">
        <v>0</v>
      </c>
      <c r="O11" s="561">
        <v>0</v>
      </c>
      <c r="P11" s="532">
        <v>30899.173432110001</v>
      </c>
      <c r="Q11" s="532">
        <v>30899.173432110001</v>
      </c>
    </row>
    <row r="12" spans="1:22" x14ac:dyDescent="0.25">
      <c r="B12" s="253">
        <v>3.1</v>
      </c>
      <c r="C12" s="245" t="s">
        <v>594</v>
      </c>
      <c r="D12" s="558">
        <v>15924.219316909999</v>
      </c>
      <c r="E12" s="561">
        <v>0</v>
      </c>
      <c r="F12" s="561">
        <v>0.98053836033136621</v>
      </c>
      <c r="G12" s="561">
        <v>0.98053836033136621</v>
      </c>
      <c r="H12" s="561">
        <v>0</v>
      </c>
      <c r="I12" s="561">
        <v>0</v>
      </c>
      <c r="J12" s="561">
        <v>0</v>
      </c>
      <c r="K12" s="561">
        <v>0</v>
      </c>
      <c r="L12" s="561">
        <v>0</v>
      </c>
      <c r="M12" s="561">
        <v>0</v>
      </c>
      <c r="N12" s="561">
        <v>0</v>
      </c>
      <c r="O12" s="561">
        <v>0</v>
      </c>
      <c r="P12" s="532">
        <v>6024.5648713400005</v>
      </c>
      <c r="Q12" s="532">
        <v>6024.5648713400005</v>
      </c>
    </row>
    <row r="13" spans="1:22" x14ac:dyDescent="0.25">
      <c r="B13" s="253">
        <v>3.2</v>
      </c>
      <c r="C13" s="245" t="s">
        <v>595</v>
      </c>
      <c r="D13" s="558">
        <v>0</v>
      </c>
      <c r="E13" s="561"/>
      <c r="F13" s="561"/>
      <c r="G13" s="561"/>
      <c r="H13" s="561"/>
      <c r="I13" s="561"/>
      <c r="J13" s="561"/>
      <c r="K13" s="561"/>
      <c r="L13" s="561"/>
      <c r="M13" s="561"/>
      <c r="N13" s="561"/>
      <c r="O13" s="561"/>
      <c r="P13" s="532">
        <v>0</v>
      </c>
      <c r="Q13" s="532">
        <v>0</v>
      </c>
    </row>
    <row r="14" spans="1:22" x14ac:dyDescent="0.25">
      <c r="B14" s="253">
        <v>3.3</v>
      </c>
      <c r="C14" s="245" t="s">
        <v>596</v>
      </c>
      <c r="D14" s="558">
        <v>128609.52680477001</v>
      </c>
      <c r="E14" s="561">
        <v>0</v>
      </c>
      <c r="F14" s="561">
        <v>0.93839034521814191</v>
      </c>
      <c r="G14" s="561">
        <v>0.93839034521814191</v>
      </c>
      <c r="H14" s="561">
        <v>0</v>
      </c>
      <c r="I14" s="561">
        <v>0</v>
      </c>
      <c r="J14" s="561">
        <v>0</v>
      </c>
      <c r="K14" s="561">
        <v>0</v>
      </c>
      <c r="L14" s="561">
        <v>0</v>
      </c>
      <c r="M14" s="561">
        <v>0</v>
      </c>
      <c r="N14" s="561">
        <v>0</v>
      </c>
      <c r="O14" s="561">
        <v>0</v>
      </c>
      <c r="P14" s="532">
        <v>24874.608560770001</v>
      </c>
      <c r="Q14" s="532">
        <v>24874.608560770001</v>
      </c>
    </row>
    <row r="15" spans="1:22" x14ac:dyDescent="0.25">
      <c r="B15" s="252">
        <v>4</v>
      </c>
      <c r="C15" s="243" t="s">
        <v>483</v>
      </c>
      <c r="D15" s="558">
        <v>322912.87211612001</v>
      </c>
      <c r="E15" s="561">
        <v>0</v>
      </c>
      <c r="F15" s="561">
        <v>0.36505091893298786</v>
      </c>
      <c r="G15" s="561">
        <v>0.36505091893298786</v>
      </c>
      <c r="H15" s="561">
        <v>0</v>
      </c>
      <c r="I15" s="561">
        <v>0</v>
      </c>
      <c r="J15" s="561">
        <v>0</v>
      </c>
      <c r="K15" s="561">
        <v>0</v>
      </c>
      <c r="L15" s="561">
        <v>0</v>
      </c>
      <c r="M15" s="561">
        <v>0</v>
      </c>
      <c r="N15" s="561">
        <v>0</v>
      </c>
      <c r="O15" s="561">
        <v>0</v>
      </c>
      <c r="P15" s="532">
        <v>30701.929061430001</v>
      </c>
      <c r="Q15" s="532">
        <v>30701.929061430001</v>
      </c>
    </row>
    <row r="16" spans="1:22" x14ac:dyDescent="0.25">
      <c r="B16" s="253">
        <v>4.0999999999999996</v>
      </c>
      <c r="C16" s="245" t="s">
        <v>597</v>
      </c>
      <c r="D16" s="558">
        <v>176497.0175899</v>
      </c>
      <c r="E16" s="561">
        <v>0</v>
      </c>
      <c r="F16" s="561">
        <v>0.1615007291787301</v>
      </c>
      <c r="G16" s="561">
        <v>0.1615007291787301</v>
      </c>
      <c r="H16" s="561">
        <v>0</v>
      </c>
      <c r="I16" s="561">
        <v>0</v>
      </c>
      <c r="J16" s="561">
        <v>0</v>
      </c>
      <c r="K16" s="561">
        <v>0</v>
      </c>
      <c r="L16" s="561">
        <v>0</v>
      </c>
      <c r="M16" s="561">
        <v>0</v>
      </c>
      <c r="N16" s="561">
        <v>0</v>
      </c>
      <c r="O16" s="561">
        <v>0</v>
      </c>
      <c r="P16" s="532">
        <v>4161.8966649899994</v>
      </c>
      <c r="Q16" s="532">
        <v>4161.8966649899994</v>
      </c>
    </row>
    <row r="17" spans="2:17" x14ac:dyDescent="0.25">
      <c r="B17" s="253">
        <v>4.2</v>
      </c>
      <c r="C17" s="245" t="s">
        <v>598</v>
      </c>
      <c r="D17" s="558">
        <v>146415.85452622001</v>
      </c>
      <c r="E17" s="561">
        <v>0</v>
      </c>
      <c r="F17" s="561">
        <v>0.61042053097217541</v>
      </c>
      <c r="G17" s="561">
        <v>0.61042053097217541</v>
      </c>
      <c r="H17" s="561">
        <v>0</v>
      </c>
      <c r="I17" s="561">
        <v>0</v>
      </c>
      <c r="J17" s="561">
        <v>0</v>
      </c>
      <c r="K17" s="561">
        <v>0</v>
      </c>
      <c r="L17" s="561">
        <v>0</v>
      </c>
      <c r="M17" s="561">
        <v>0</v>
      </c>
      <c r="N17" s="561">
        <v>0</v>
      </c>
      <c r="O17" s="561">
        <v>0</v>
      </c>
      <c r="P17" s="532">
        <v>26540.032396439998</v>
      </c>
      <c r="Q17" s="532">
        <v>26540.032396439998</v>
      </c>
    </row>
    <row r="18" spans="2:17" x14ac:dyDescent="0.25">
      <c r="B18" s="253">
        <v>4.3</v>
      </c>
      <c r="C18" s="245" t="s">
        <v>599</v>
      </c>
      <c r="D18" s="558">
        <v>0</v>
      </c>
      <c r="E18" s="561"/>
      <c r="F18" s="561"/>
      <c r="G18" s="561"/>
      <c r="H18" s="561"/>
      <c r="I18" s="561"/>
      <c r="J18" s="561"/>
      <c r="K18" s="561"/>
      <c r="L18" s="561"/>
      <c r="M18" s="561"/>
      <c r="N18" s="561"/>
      <c r="O18" s="561"/>
      <c r="P18" s="532">
        <v>0</v>
      </c>
      <c r="Q18" s="532">
        <v>0</v>
      </c>
    </row>
    <row r="19" spans="2:17" x14ac:dyDescent="0.25">
      <c r="B19" s="253">
        <v>4.4000000000000004</v>
      </c>
      <c r="C19" s="245" t="s">
        <v>600</v>
      </c>
      <c r="D19" s="558">
        <v>0</v>
      </c>
      <c r="E19" s="561"/>
      <c r="F19" s="561"/>
      <c r="G19" s="561"/>
      <c r="H19" s="561"/>
      <c r="I19" s="561"/>
      <c r="J19" s="561"/>
      <c r="K19" s="561"/>
      <c r="L19" s="561"/>
      <c r="M19" s="561"/>
      <c r="N19" s="561"/>
      <c r="O19" s="561"/>
      <c r="P19" s="532">
        <v>0</v>
      </c>
      <c r="Q19" s="532">
        <v>0</v>
      </c>
    </row>
    <row r="20" spans="2:17" x14ac:dyDescent="0.25">
      <c r="B20" s="253">
        <v>4.5</v>
      </c>
      <c r="C20" s="245" t="s">
        <v>601</v>
      </c>
      <c r="D20" s="558">
        <v>0</v>
      </c>
      <c r="E20" s="561"/>
      <c r="F20" s="561"/>
      <c r="G20" s="561"/>
      <c r="H20" s="561"/>
      <c r="I20" s="561"/>
      <c r="J20" s="561"/>
      <c r="K20" s="561"/>
      <c r="L20" s="561"/>
      <c r="M20" s="561"/>
      <c r="N20" s="561"/>
      <c r="O20" s="561"/>
      <c r="P20" s="532">
        <v>0</v>
      </c>
      <c r="Q20" s="532">
        <v>0</v>
      </c>
    </row>
    <row r="21" spans="2:17" x14ac:dyDescent="0.25">
      <c r="B21" s="252">
        <v>5</v>
      </c>
      <c r="C21" s="243" t="s">
        <v>345</v>
      </c>
      <c r="D21" s="558">
        <v>321030.76371158002</v>
      </c>
      <c r="E21" s="561">
        <v>0</v>
      </c>
      <c r="F21" s="561">
        <v>0.79176177360020839</v>
      </c>
      <c r="G21" s="561">
        <v>0.79176177360020839</v>
      </c>
      <c r="H21" s="561">
        <v>0</v>
      </c>
      <c r="I21" s="561">
        <v>0</v>
      </c>
      <c r="J21" s="561">
        <v>0</v>
      </c>
      <c r="K21" s="561">
        <v>0</v>
      </c>
      <c r="L21" s="561">
        <v>0</v>
      </c>
      <c r="M21" s="561">
        <v>0</v>
      </c>
      <c r="N21" s="561">
        <v>0</v>
      </c>
      <c r="O21" s="561">
        <v>0</v>
      </c>
      <c r="P21" s="532">
        <v>61601.102493539998</v>
      </c>
      <c r="Q21" s="532">
        <v>61601.102493539998</v>
      </c>
    </row>
  </sheetData>
  <mergeCells count="13">
    <mergeCell ref="B4:C8"/>
    <mergeCell ref="D4:D6"/>
    <mergeCell ref="E4:O4"/>
    <mergeCell ref="P4:Q4"/>
    <mergeCell ref="E5:M5"/>
    <mergeCell ref="N5:O5"/>
    <mergeCell ref="P5:P7"/>
    <mergeCell ref="Q5:Q7"/>
    <mergeCell ref="E6:E7"/>
    <mergeCell ref="F6:F7"/>
    <mergeCell ref="J6:J7"/>
    <mergeCell ref="N6:N7"/>
    <mergeCell ref="O6:O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CFFF-F511-435E-BCEB-9AAAB1AE167B}">
  <sheetPr codeName="Ark51"/>
  <dimension ref="B1:L17"/>
  <sheetViews>
    <sheetView showGridLines="0" zoomScaleNormal="100" zoomScaleSheetLayoutView="100" workbookViewId="0">
      <selection activeCell="D21" sqref="D21"/>
    </sheetView>
  </sheetViews>
  <sheetFormatPr defaultColWidth="8" defaultRowHeight="15" x14ac:dyDescent="0.25"/>
  <cols>
    <col min="1" max="2" width="3.125" style="136" customWidth="1"/>
    <col min="3" max="3" width="65.125" style="136" customWidth="1"/>
    <col min="4" max="4" width="28.25" style="136" customWidth="1"/>
    <col min="5" max="5" width="10.625" style="136" customWidth="1"/>
    <col min="6" max="6" width="8" style="136" customWidth="1"/>
    <col min="7" max="16384" width="8" style="136"/>
  </cols>
  <sheetData>
    <row r="1" spans="2:12" ht="15" customHeight="1" x14ac:dyDescent="0.25"/>
    <row r="2" spans="2:12" ht="20.25" x14ac:dyDescent="0.3">
      <c r="B2" s="115" t="s">
        <v>602</v>
      </c>
      <c r="C2" s="414"/>
      <c r="D2" s="414"/>
      <c r="E2" s="254"/>
      <c r="F2" s="254"/>
      <c r="G2" s="238"/>
      <c r="H2" s="238"/>
      <c r="I2" s="238"/>
      <c r="J2" s="238"/>
      <c r="K2" s="238"/>
      <c r="L2" s="238"/>
    </row>
    <row r="6" spans="2:12" x14ac:dyDescent="0.25">
      <c r="B6" s="255"/>
      <c r="C6" s="255"/>
      <c r="D6" s="256" t="s">
        <v>603</v>
      </c>
      <c r="F6" s="1"/>
    </row>
    <row r="7" spans="2:12" x14ac:dyDescent="0.25">
      <c r="B7" s="136" t="s">
        <v>361</v>
      </c>
      <c r="C7" s="255"/>
      <c r="D7" s="257" t="s">
        <v>239</v>
      </c>
      <c r="F7" s="4"/>
    </row>
    <row r="8" spans="2:12" x14ac:dyDescent="0.25">
      <c r="B8" s="256">
        <v>1</v>
      </c>
      <c r="C8" s="258" t="s">
        <v>604</v>
      </c>
      <c r="D8" s="558">
        <v>61995.893181991843</v>
      </c>
      <c r="F8" s="1"/>
    </row>
    <row r="9" spans="2:12" x14ac:dyDescent="0.25">
      <c r="B9" s="257">
        <v>2</v>
      </c>
      <c r="C9" s="259" t="s">
        <v>605</v>
      </c>
      <c r="D9" s="558">
        <v>-920.16196107651388</v>
      </c>
      <c r="F9" s="1"/>
    </row>
    <row r="10" spans="2:12" x14ac:dyDescent="0.25">
      <c r="B10" s="257">
        <v>3</v>
      </c>
      <c r="C10" s="259" t="s">
        <v>606</v>
      </c>
      <c r="D10" s="558">
        <v>525.37207717949741</v>
      </c>
      <c r="F10" s="1"/>
    </row>
    <row r="11" spans="2:12" x14ac:dyDescent="0.25">
      <c r="B11" s="257">
        <v>4</v>
      </c>
      <c r="C11" s="259" t="s">
        <v>607</v>
      </c>
      <c r="D11" s="558">
        <v>0</v>
      </c>
    </row>
    <row r="12" spans="2:12" x14ac:dyDescent="0.25">
      <c r="B12" s="257">
        <v>5</v>
      </c>
      <c r="C12" s="259" t="s">
        <v>608</v>
      </c>
      <c r="D12" s="558">
        <v>0</v>
      </c>
    </row>
    <row r="13" spans="2:12" x14ac:dyDescent="0.25">
      <c r="B13" s="257">
        <v>6</v>
      </c>
      <c r="C13" s="259" t="s">
        <v>609</v>
      </c>
      <c r="D13" s="558">
        <v>0</v>
      </c>
    </row>
    <row r="14" spans="2:12" x14ac:dyDescent="0.25">
      <c r="B14" s="257">
        <v>7</v>
      </c>
      <c r="C14" s="259" t="s">
        <v>610</v>
      </c>
      <c r="D14" s="558">
        <v>-8.0454911077665499E-4</v>
      </c>
    </row>
    <row r="15" spans="2:12" x14ac:dyDescent="0.25">
      <c r="B15" s="257">
        <v>8</v>
      </c>
      <c r="C15" s="259" t="s">
        <v>611</v>
      </c>
      <c r="D15" s="558">
        <v>0</v>
      </c>
    </row>
    <row r="16" spans="2:12" x14ac:dyDescent="0.25">
      <c r="B16" s="256">
        <v>9</v>
      </c>
      <c r="C16" s="258" t="s">
        <v>612</v>
      </c>
      <c r="D16" s="558">
        <v>61601.102493545033</v>
      </c>
    </row>
    <row r="17" spans="2:3" x14ac:dyDescent="0.25">
      <c r="B17" s="260"/>
      <c r="C17" s="260"/>
    </row>
  </sheetData>
  <pageMargins left="0.7" right="0.7" top="0.75" bottom="0.75" header="0.3" footer="0.3"/>
  <pageSetup scale="6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8D156-E269-4A3F-A440-449B3CD113E8}">
  <sheetPr codeName="Ark52">
    <pageSetUpPr fitToPage="1"/>
  </sheetPr>
  <dimension ref="A1:E20"/>
  <sheetViews>
    <sheetView showGridLines="0" zoomScale="85" zoomScaleNormal="85" workbookViewId="0">
      <selection activeCell="D30" sqref="D30"/>
    </sheetView>
  </sheetViews>
  <sheetFormatPr defaultColWidth="8" defaultRowHeight="15" x14ac:dyDescent="0.25"/>
  <cols>
    <col min="1" max="1" width="3.125" style="354" customWidth="1"/>
    <col min="2" max="2" width="8" style="354"/>
    <col min="3" max="3" width="48.625" style="354" customWidth="1"/>
    <col min="4" max="4" width="24.625" style="364" customWidth="1"/>
    <col min="5" max="5" width="10.625" style="354" customWidth="1"/>
    <col min="6" max="6" width="8" style="354" customWidth="1"/>
    <col min="7" max="16384" width="8" style="354"/>
  </cols>
  <sheetData>
    <row r="1" spans="1:5" ht="15" customHeight="1" x14ac:dyDescent="0.25"/>
    <row r="2" spans="1:5" ht="48" customHeight="1" x14ac:dyDescent="0.3">
      <c r="A2" s="352"/>
      <c r="B2" s="1115" t="s">
        <v>844</v>
      </c>
      <c r="C2" s="1115"/>
      <c r="D2" s="1115"/>
      <c r="E2" s="353"/>
    </row>
    <row r="3" spans="1:5" ht="15.75" customHeight="1" x14ac:dyDescent="0.3">
      <c r="A3" s="353"/>
      <c r="B3" s="355"/>
      <c r="C3" s="355"/>
      <c r="D3" s="355"/>
      <c r="E3" s="353"/>
    </row>
    <row r="4" spans="1:5" ht="15.75" x14ac:dyDescent="0.25">
      <c r="A4" s="353"/>
      <c r="B4" s="985" t="s">
        <v>845</v>
      </c>
      <c r="C4" s="986"/>
      <c r="D4" s="482" t="s">
        <v>846</v>
      </c>
    </row>
    <row r="5" spans="1:5" ht="15.75" x14ac:dyDescent="0.25">
      <c r="A5" s="353"/>
      <c r="B5" s="483">
        <v>1</v>
      </c>
      <c r="C5" s="484" t="s">
        <v>847</v>
      </c>
      <c r="D5" s="470">
        <v>366756.34827885998</v>
      </c>
    </row>
    <row r="6" spans="1:5" ht="30" customHeight="1" x14ac:dyDescent="0.25">
      <c r="A6" s="353"/>
      <c r="B6" s="483">
        <v>2</v>
      </c>
      <c r="C6" s="484" t="s">
        <v>848</v>
      </c>
      <c r="D6" s="470"/>
    </row>
    <row r="7" spans="1:5" ht="49.5" customHeight="1" x14ac:dyDescent="0.25">
      <c r="A7" s="353"/>
      <c r="B7" s="483">
        <v>3</v>
      </c>
      <c r="C7" s="484" t="s">
        <v>849</v>
      </c>
      <c r="D7" s="470"/>
    </row>
    <row r="8" spans="1:5" ht="47.1" customHeight="1" x14ac:dyDescent="0.25">
      <c r="A8" s="353"/>
      <c r="B8" s="483">
        <v>4</v>
      </c>
      <c r="C8" s="484" t="s">
        <v>850</v>
      </c>
      <c r="D8" s="470"/>
    </row>
    <row r="9" spans="1:5" ht="51" x14ac:dyDescent="0.25">
      <c r="A9" s="353"/>
      <c r="B9" s="483">
        <v>5</v>
      </c>
      <c r="C9" s="484" t="s">
        <v>851</v>
      </c>
      <c r="D9" s="470"/>
    </row>
    <row r="10" spans="1:5" ht="25.5" x14ac:dyDescent="0.25">
      <c r="A10" s="353"/>
      <c r="B10" s="483">
        <v>6</v>
      </c>
      <c r="C10" s="484" t="s">
        <v>852</v>
      </c>
      <c r="D10" s="470"/>
    </row>
    <row r="11" spans="1:5" ht="15.75" x14ac:dyDescent="0.25">
      <c r="A11" s="353"/>
      <c r="B11" s="483">
        <v>7</v>
      </c>
      <c r="C11" s="484" t="s">
        <v>853</v>
      </c>
      <c r="D11" s="470"/>
    </row>
    <row r="12" spans="1:5" ht="15.75" x14ac:dyDescent="0.25">
      <c r="A12" s="353"/>
      <c r="B12" s="483">
        <v>8</v>
      </c>
      <c r="C12" s="484" t="s">
        <v>854</v>
      </c>
      <c r="D12" s="470">
        <v>-5.7628236200000051</v>
      </c>
    </row>
    <row r="13" spans="1:5" ht="15.75" x14ac:dyDescent="0.25">
      <c r="A13" s="353"/>
      <c r="B13" s="483">
        <v>9</v>
      </c>
      <c r="C13" s="484" t="s">
        <v>855</v>
      </c>
      <c r="D13" s="470">
        <v>27.472505790000916</v>
      </c>
    </row>
    <row r="14" spans="1:5" ht="25.5" x14ac:dyDescent="0.25">
      <c r="A14" s="353"/>
      <c r="B14" s="483">
        <v>10</v>
      </c>
      <c r="C14" s="484" t="s">
        <v>856</v>
      </c>
      <c r="D14" s="470">
        <v>5720.613528365996</v>
      </c>
    </row>
    <row r="15" spans="1:5" ht="25.5" x14ac:dyDescent="0.25">
      <c r="A15" s="353"/>
      <c r="B15" s="483">
        <v>11</v>
      </c>
      <c r="C15" s="484" t="s">
        <v>857</v>
      </c>
      <c r="D15" s="470"/>
    </row>
    <row r="16" spans="1:5" ht="25.5" x14ac:dyDescent="0.25">
      <c r="A16" s="353"/>
      <c r="B16" s="483" t="s">
        <v>858</v>
      </c>
      <c r="C16" s="484" t="s">
        <v>859</v>
      </c>
      <c r="D16" s="470"/>
    </row>
    <row r="17" spans="1:4" ht="25.5" x14ac:dyDescent="0.25">
      <c r="A17" s="353"/>
      <c r="B17" s="483" t="s">
        <v>860</v>
      </c>
      <c r="C17" s="484" t="s">
        <v>861</v>
      </c>
      <c r="D17" s="470"/>
    </row>
    <row r="18" spans="1:4" ht="15.75" x14ac:dyDescent="0.25">
      <c r="A18" s="353"/>
      <c r="B18" s="483">
        <v>12</v>
      </c>
      <c r="C18" s="484" t="s">
        <v>862</v>
      </c>
      <c r="D18" s="485">
        <v>-42.487590568896849</v>
      </c>
    </row>
    <row r="19" spans="1:4" ht="15.75" x14ac:dyDescent="0.25">
      <c r="A19" s="353"/>
      <c r="B19" s="486">
        <v>13</v>
      </c>
      <c r="C19" s="487" t="s">
        <v>283</v>
      </c>
      <c r="D19" s="472">
        <v>372182.18389882706</v>
      </c>
    </row>
    <row r="20" spans="1:4" ht="15.75" x14ac:dyDescent="0.25">
      <c r="A20" s="353"/>
      <c r="B20" s="353"/>
      <c r="D20" s="354"/>
    </row>
  </sheetData>
  <mergeCells count="2">
    <mergeCell ref="B2:D2"/>
    <mergeCell ref="B4:C4"/>
  </mergeCells>
  <pageMargins left="0.7" right="0.7" top="0.75" bottom="0.75" header="0.3" footer="0.3"/>
  <pageSetup paperSize="9" scale="63" fitToHeight="0"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43AE-683D-474A-8B01-5A71A160091A}">
  <sheetPr codeName="Ark53">
    <pageSetUpPr fitToPage="1"/>
  </sheetPr>
  <dimension ref="A1:I72"/>
  <sheetViews>
    <sheetView showGridLines="0" zoomScale="70" zoomScaleNormal="70" workbookViewId="0">
      <selection activeCell="J25" sqref="J25"/>
    </sheetView>
  </sheetViews>
  <sheetFormatPr defaultColWidth="8" defaultRowHeight="15" x14ac:dyDescent="0.25"/>
  <cols>
    <col min="1" max="1" width="3.125" style="354" customWidth="1"/>
    <col min="2" max="2" width="8.375" style="366" customWidth="1"/>
    <col min="3" max="3" width="49" style="354" customWidth="1"/>
    <col min="4" max="4" width="20.75" style="364" customWidth="1"/>
    <col min="5" max="5" width="18.25" style="354" customWidth="1"/>
    <col min="6" max="6" width="10.625" style="354" customWidth="1"/>
    <col min="7" max="7" width="8" style="354" customWidth="1"/>
    <col min="8" max="16384" width="8" style="354"/>
  </cols>
  <sheetData>
    <row r="1" spans="1:5" ht="15" customHeight="1" x14ac:dyDescent="0.25">
      <c r="A1" s="365"/>
    </row>
    <row r="2" spans="1:5" ht="20.25" x14ac:dyDescent="0.3">
      <c r="B2" s="115" t="s">
        <v>863</v>
      </c>
      <c r="C2" s="415"/>
      <c r="D2" s="416"/>
      <c r="E2" s="415"/>
    </row>
    <row r="3" spans="1:5" x14ac:dyDescent="0.25">
      <c r="B3" s="131"/>
      <c r="C3" s="89"/>
      <c r="D3" s="89"/>
      <c r="E3" s="89"/>
    </row>
    <row r="4" spans="1:5" x14ac:dyDescent="0.25">
      <c r="B4" s="488"/>
      <c r="C4" s="489"/>
      <c r="D4" s="1116" t="s">
        <v>864</v>
      </c>
      <c r="E4" s="1117"/>
    </row>
    <row r="5" spans="1:5" ht="15" customHeight="1" x14ac:dyDescent="0.25">
      <c r="B5" s="1118" t="s">
        <v>845</v>
      </c>
      <c r="C5" s="1119"/>
      <c r="D5" s="490">
        <v>45107</v>
      </c>
      <c r="E5" s="490">
        <v>44926</v>
      </c>
    </row>
    <row r="6" spans="1:5" x14ac:dyDescent="0.25">
      <c r="B6" s="491" t="s">
        <v>866</v>
      </c>
      <c r="C6" s="492"/>
      <c r="D6" s="492"/>
      <c r="E6" s="493"/>
    </row>
    <row r="7" spans="1:5" ht="25.5" x14ac:dyDescent="0.25">
      <c r="B7" s="483">
        <v>1</v>
      </c>
      <c r="C7" s="494" t="s">
        <v>867</v>
      </c>
      <c r="D7" s="470">
        <v>356937.44288329006</v>
      </c>
      <c r="E7" s="470">
        <v>358550.92074179003</v>
      </c>
    </row>
    <row r="8" spans="1:5" ht="38.25" x14ac:dyDescent="0.25">
      <c r="B8" s="483">
        <v>2</v>
      </c>
      <c r="C8" s="484" t="s">
        <v>868</v>
      </c>
      <c r="D8" s="470"/>
      <c r="E8" s="470"/>
    </row>
    <row r="9" spans="1:5" ht="25.5" x14ac:dyDescent="0.25">
      <c r="B9" s="483">
        <v>3</v>
      </c>
      <c r="C9" s="484" t="s">
        <v>869</v>
      </c>
      <c r="D9" s="470">
        <v>0</v>
      </c>
      <c r="E9" s="470">
        <v>0</v>
      </c>
    </row>
    <row r="10" spans="1:5" ht="25.5" x14ac:dyDescent="0.25">
      <c r="B10" s="483">
        <v>4</v>
      </c>
      <c r="C10" s="484" t="s">
        <v>1098</v>
      </c>
      <c r="D10" s="470"/>
      <c r="E10" s="470"/>
    </row>
    <row r="11" spans="1:5" x14ac:dyDescent="0.25">
      <c r="B11" s="483">
        <v>5</v>
      </c>
      <c r="C11" s="484" t="s">
        <v>871</v>
      </c>
      <c r="D11" s="470"/>
      <c r="E11" s="470"/>
    </row>
    <row r="12" spans="1:5" x14ac:dyDescent="0.25">
      <c r="B12" s="483">
        <v>6</v>
      </c>
      <c r="C12" s="484" t="s">
        <v>872</v>
      </c>
      <c r="D12" s="470">
        <v>-42.662650858974501</v>
      </c>
      <c r="E12" s="470">
        <v>-62.159256672470377</v>
      </c>
    </row>
    <row r="13" spans="1:5" x14ac:dyDescent="0.25">
      <c r="B13" s="486">
        <v>7</v>
      </c>
      <c r="C13" s="487" t="s">
        <v>873</v>
      </c>
      <c r="D13" s="472">
        <v>356894.78023243108</v>
      </c>
      <c r="E13" s="472">
        <v>358488.76148511755</v>
      </c>
    </row>
    <row r="14" spans="1:5" x14ac:dyDescent="0.25">
      <c r="B14" s="491" t="s">
        <v>874</v>
      </c>
      <c r="C14" s="492"/>
      <c r="D14" s="492"/>
      <c r="E14" s="493"/>
    </row>
    <row r="15" spans="1:5" ht="25.5" x14ac:dyDescent="0.25">
      <c r="B15" s="495">
        <v>8</v>
      </c>
      <c r="C15" s="484" t="s">
        <v>875</v>
      </c>
      <c r="D15" s="496">
        <v>5.8497645999999941</v>
      </c>
      <c r="E15" s="496">
        <v>9.573597684000001</v>
      </c>
    </row>
    <row r="16" spans="1:5" ht="25.5" x14ac:dyDescent="0.25">
      <c r="B16" s="495" t="s">
        <v>876</v>
      </c>
      <c r="C16" s="484" t="s">
        <v>877</v>
      </c>
      <c r="D16" s="497"/>
      <c r="E16" s="497"/>
    </row>
    <row r="17" spans="2:5" ht="25.5" x14ac:dyDescent="0.25">
      <c r="B17" s="495">
        <v>9</v>
      </c>
      <c r="C17" s="484" t="s">
        <v>878</v>
      </c>
      <c r="D17" s="496">
        <v>838.04325585000004</v>
      </c>
      <c r="E17" s="496">
        <v>706.42421572447108</v>
      </c>
    </row>
    <row r="18" spans="2:5" ht="25.5" x14ac:dyDescent="0.25">
      <c r="B18" s="498" t="s">
        <v>879</v>
      </c>
      <c r="C18" s="484" t="s">
        <v>880</v>
      </c>
      <c r="D18" s="497"/>
      <c r="E18" s="497"/>
    </row>
    <row r="19" spans="2:5" x14ac:dyDescent="0.25">
      <c r="B19" s="499" t="s">
        <v>881</v>
      </c>
      <c r="C19" s="484" t="s">
        <v>882</v>
      </c>
      <c r="D19" s="497"/>
      <c r="E19" s="497"/>
    </row>
    <row r="20" spans="2:5" x14ac:dyDescent="0.25">
      <c r="B20" s="498">
        <v>10</v>
      </c>
      <c r="C20" s="484" t="s">
        <v>883</v>
      </c>
      <c r="D20" s="500"/>
      <c r="E20" s="500"/>
    </row>
    <row r="21" spans="2:5" ht="25.5" x14ac:dyDescent="0.25">
      <c r="B21" s="498" t="s">
        <v>884</v>
      </c>
      <c r="C21" s="484" t="s">
        <v>885</v>
      </c>
      <c r="D21" s="497"/>
      <c r="E21" s="497"/>
    </row>
    <row r="22" spans="2:5" ht="25.5" x14ac:dyDescent="0.25">
      <c r="B22" s="498" t="s">
        <v>886</v>
      </c>
      <c r="C22" s="484" t="s">
        <v>887</v>
      </c>
      <c r="D22" s="500"/>
      <c r="E22" s="500"/>
    </row>
    <row r="23" spans="2:5" x14ac:dyDescent="0.25">
      <c r="B23" s="498">
        <v>11</v>
      </c>
      <c r="C23" s="484" t="s">
        <v>888</v>
      </c>
      <c r="D23" s="501">
        <v>0</v>
      </c>
      <c r="E23" s="501">
        <v>0</v>
      </c>
    </row>
    <row r="24" spans="2:5" ht="25.5" x14ac:dyDescent="0.25">
      <c r="B24" s="498">
        <v>12</v>
      </c>
      <c r="C24" s="484" t="s">
        <v>889</v>
      </c>
      <c r="D24" s="497"/>
      <c r="E24" s="497"/>
    </row>
    <row r="25" spans="2:5" x14ac:dyDescent="0.25">
      <c r="B25" s="486">
        <v>13</v>
      </c>
      <c r="C25" s="487" t="s">
        <v>890</v>
      </c>
      <c r="D25" s="502">
        <v>843.89302044999999</v>
      </c>
      <c r="E25" s="502">
        <v>715.99781340847107</v>
      </c>
    </row>
    <row r="26" spans="2:5" x14ac:dyDescent="0.25">
      <c r="B26" s="491" t="s">
        <v>891</v>
      </c>
      <c r="C26" s="492"/>
      <c r="D26" s="492"/>
      <c r="E26" s="493"/>
    </row>
    <row r="27" spans="2:5" ht="25.5" x14ac:dyDescent="0.25">
      <c r="B27" s="503">
        <v>14</v>
      </c>
      <c r="C27" s="504" t="s">
        <v>892</v>
      </c>
      <c r="D27" s="505">
        <v>8701.8039709799996</v>
      </c>
      <c r="E27" s="505">
        <v>0</v>
      </c>
    </row>
    <row r="28" spans="2:5" ht="25.5" x14ac:dyDescent="0.25">
      <c r="B28" s="503">
        <v>15</v>
      </c>
      <c r="C28" s="506" t="s">
        <v>893</v>
      </c>
      <c r="D28" s="505"/>
      <c r="E28" s="505"/>
    </row>
    <row r="29" spans="2:5" x14ac:dyDescent="0.25">
      <c r="B29" s="503">
        <v>16</v>
      </c>
      <c r="C29" s="506" t="s">
        <v>894</v>
      </c>
      <c r="D29" s="505">
        <v>21.093146600000001</v>
      </c>
      <c r="E29" s="505">
        <v>0</v>
      </c>
    </row>
    <row r="30" spans="2:5" ht="25.5" x14ac:dyDescent="0.25">
      <c r="B30" s="498" t="s">
        <v>895</v>
      </c>
      <c r="C30" s="504" t="s">
        <v>896</v>
      </c>
      <c r="D30" s="505"/>
      <c r="E30" s="505"/>
    </row>
    <row r="31" spans="2:5" x14ac:dyDescent="0.25">
      <c r="B31" s="498">
        <v>17</v>
      </c>
      <c r="C31" s="506" t="s">
        <v>897</v>
      </c>
      <c r="D31" s="505"/>
      <c r="E31" s="505"/>
    </row>
    <row r="32" spans="2:5" x14ac:dyDescent="0.25">
      <c r="B32" s="498" t="s">
        <v>898</v>
      </c>
      <c r="C32" s="506" t="s">
        <v>899</v>
      </c>
      <c r="D32" s="505"/>
      <c r="E32" s="505"/>
    </row>
    <row r="33" spans="2:5" x14ac:dyDescent="0.25">
      <c r="B33" s="486">
        <v>18</v>
      </c>
      <c r="C33" s="487" t="s">
        <v>900</v>
      </c>
      <c r="D33" s="502">
        <v>8722.8971175799998</v>
      </c>
      <c r="E33" s="507">
        <v>0</v>
      </c>
    </row>
    <row r="34" spans="2:5" x14ac:dyDescent="0.25">
      <c r="B34" s="491" t="s">
        <v>901</v>
      </c>
      <c r="C34" s="492"/>
      <c r="D34" s="492"/>
      <c r="E34" s="493"/>
    </row>
    <row r="35" spans="2:5" x14ac:dyDescent="0.25">
      <c r="B35" s="503">
        <v>19</v>
      </c>
      <c r="C35" s="484" t="s">
        <v>902</v>
      </c>
      <c r="D35" s="505">
        <v>15694.67967109</v>
      </c>
      <c r="E35" s="505">
        <v>13713.695102700001</v>
      </c>
    </row>
    <row r="36" spans="2:5" x14ac:dyDescent="0.25">
      <c r="B36" s="503">
        <v>20</v>
      </c>
      <c r="C36" s="484" t="s">
        <v>903</v>
      </c>
      <c r="D36" s="505">
        <v>-9974.0661427240047</v>
      </c>
      <c r="E36" s="505">
        <v>-8256.5200657000023</v>
      </c>
    </row>
    <row r="37" spans="2:5" ht="25.5" x14ac:dyDescent="0.25">
      <c r="B37" s="503">
        <v>21</v>
      </c>
      <c r="C37" s="484" t="s">
        <v>904</v>
      </c>
      <c r="D37" s="505"/>
      <c r="E37" s="505"/>
    </row>
    <row r="38" spans="2:5" ht="45" customHeight="1" x14ac:dyDescent="0.25">
      <c r="B38" s="486">
        <v>22</v>
      </c>
      <c r="C38" s="487" t="s">
        <v>905</v>
      </c>
      <c r="D38" s="502">
        <v>5720.613528365996</v>
      </c>
      <c r="E38" s="502">
        <v>5457.175037</v>
      </c>
    </row>
    <row r="39" spans="2:5" x14ac:dyDescent="0.25">
      <c r="B39" s="491" t="s">
        <v>906</v>
      </c>
      <c r="C39" s="492"/>
      <c r="D39" s="492"/>
      <c r="E39" s="493"/>
    </row>
    <row r="40" spans="2:5" ht="25.5" x14ac:dyDescent="0.25">
      <c r="B40" s="495" t="s">
        <v>907</v>
      </c>
      <c r="C40" s="506" t="s">
        <v>1099</v>
      </c>
      <c r="D40" s="505"/>
      <c r="E40" s="508"/>
    </row>
    <row r="41" spans="2:5" ht="52.5" customHeight="1" x14ac:dyDescent="0.25">
      <c r="B41" s="495" t="s">
        <v>909</v>
      </c>
      <c r="C41" s="506" t="s">
        <v>910</v>
      </c>
      <c r="D41" s="505"/>
      <c r="E41" s="508"/>
    </row>
    <row r="42" spans="2:5" ht="25.5" x14ac:dyDescent="0.25">
      <c r="B42" s="503" t="s">
        <v>911</v>
      </c>
      <c r="C42" s="506" t="s">
        <v>912</v>
      </c>
      <c r="D42" s="505"/>
      <c r="E42" s="508"/>
    </row>
    <row r="43" spans="2:5" ht="127.5" x14ac:dyDescent="0.25">
      <c r="B43" s="503" t="s">
        <v>913</v>
      </c>
      <c r="C43" s="506" t="s">
        <v>1100</v>
      </c>
      <c r="D43" s="505"/>
      <c r="E43" s="508"/>
    </row>
    <row r="44" spans="2:5" ht="127.5" x14ac:dyDescent="0.25">
      <c r="B44" s="503" t="s">
        <v>915</v>
      </c>
      <c r="C44" s="484" t="s">
        <v>1101</v>
      </c>
      <c r="D44" s="505"/>
      <c r="E44" s="508"/>
    </row>
    <row r="45" spans="2:5" ht="25.5" x14ac:dyDescent="0.25">
      <c r="B45" s="503" t="s">
        <v>917</v>
      </c>
      <c r="C45" s="509" t="s">
        <v>918</v>
      </c>
      <c r="D45" s="505"/>
      <c r="E45" s="508"/>
    </row>
    <row r="46" spans="2:5" x14ac:dyDescent="0.25">
      <c r="B46" s="503" t="s">
        <v>919</v>
      </c>
      <c r="C46" s="509" t="s">
        <v>920</v>
      </c>
      <c r="D46" s="505"/>
      <c r="E46" s="508"/>
    </row>
    <row r="47" spans="2:5" ht="25.5" x14ac:dyDescent="0.25">
      <c r="B47" s="503" t="s">
        <v>921</v>
      </c>
      <c r="C47" s="484" t="s">
        <v>922</v>
      </c>
      <c r="D47" s="505"/>
      <c r="E47" s="508"/>
    </row>
    <row r="48" spans="2:5" ht="25.5" x14ac:dyDescent="0.25">
      <c r="B48" s="503" t="s">
        <v>923</v>
      </c>
      <c r="C48" s="484" t="s">
        <v>924</v>
      </c>
      <c r="D48" s="505"/>
      <c r="E48" s="508"/>
    </row>
    <row r="49" spans="2:5" ht="25.5" x14ac:dyDescent="0.25">
      <c r="B49" s="503" t="s">
        <v>925</v>
      </c>
      <c r="C49" s="509" t="s">
        <v>926</v>
      </c>
      <c r="D49" s="505"/>
      <c r="E49" s="508"/>
    </row>
    <row r="50" spans="2:5" x14ac:dyDescent="0.25">
      <c r="B50" s="486" t="s">
        <v>927</v>
      </c>
      <c r="C50" s="487" t="s">
        <v>928</v>
      </c>
      <c r="D50" s="502"/>
      <c r="E50" s="510"/>
    </row>
    <row r="51" spans="2:5" x14ac:dyDescent="0.25">
      <c r="B51" s="491" t="s">
        <v>929</v>
      </c>
      <c r="C51" s="492"/>
      <c r="D51" s="492"/>
      <c r="E51" s="493"/>
    </row>
    <row r="52" spans="2:5" x14ac:dyDescent="0.25">
      <c r="B52" s="503">
        <v>23</v>
      </c>
      <c r="C52" s="487" t="s">
        <v>930</v>
      </c>
      <c r="D52" s="511">
        <v>23057.830604851024</v>
      </c>
      <c r="E52" s="511">
        <v>22096.37330253753</v>
      </c>
    </row>
    <row r="53" spans="2:5" x14ac:dyDescent="0.25">
      <c r="B53" s="512">
        <v>24</v>
      </c>
      <c r="C53" s="487" t="s">
        <v>283</v>
      </c>
      <c r="D53" s="511">
        <v>372182.18389882706</v>
      </c>
      <c r="E53" s="511">
        <v>364661.93433552602</v>
      </c>
    </row>
    <row r="54" spans="2:5" x14ac:dyDescent="0.25">
      <c r="B54" s="491" t="s">
        <v>282</v>
      </c>
      <c r="C54" s="492"/>
      <c r="D54" s="492"/>
      <c r="E54" s="493"/>
    </row>
    <row r="55" spans="2:5" x14ac:dyDescent="0.25">
      <c r="B55" s="503">
        <v>25</v>
      </c>
      <c r="C55" s="513" t="s">
        <v>282</v>
      </c>
      <c r="D55" s="514">
        <v>6.1953074602622567E-2</v>
      </c>
      <c r="E55" s="515">
        <v>6.059413177523109E-2</v>
      </c>
    </row>
    <row r="56" spans="2:5" ht="25.5" x14ac:dyDescent="0.25">
      <c r="B56" s="499" t="s">
        <v>931</v>
      </c>
      <c r="C56" s="516" t="s">
        <v>1102</v>
      </c>
      <c r="D56" s="514">
        <v>6.1953074602622567E-2</v>
      </c>
      <c r="E56" s="515">
        <v>6.059413177523109E-2</v>
      </c>
    </row>
    <row r="57" spans="2:5" ht="38.25" x14ac:dyDescent="0.25">
      <c r="B57" s="495" t="s">
        <v>933</v>
      </c>
      <c r="C57" s="504" t="s">
        <v>934</v>
      </c>
      <c r="D57" s="514">
        <v>6.1953074602622567E-2</v>
      </c>
      <c r="E57" s="515">
        <v>6.059413177523109E-2</v>
      </c>
    </row>
    <row r="58" spans="2:5" x14ac:dyDescent="0.25">
      <c r="B58" s="495">
        <v>26</v>
      </c>
      <c r="C58" s="516" t="s">
        <v>935</v>
      </c>
      <c r="D58" s="514">
        <v>0</v>
      </c>
      <c r="E58" s="515">
        <v>0</v>
      </c>
    </row>
    <row r="59" spans="2:5" ht="25.5" x14ac:dyDescent="0.25">
      <c r="B59" s="495" t="s">
        <v>936</v>
      </c>
      <c r="C59" s="516" t="s">
        <v>287</v>
      </c>
      <c r="D59" s="514">
        <v>0</v>
      </c>
      <c r="E59" s="515">
        <v>0</v>
      </c>
    </row>
    <row r="60" spans="2:5" x14ac:dyDescent="0.25">
      <c r="B60" s="495" t="s">
        <v>937</v>
      </c>
      <c r="C60" s="516" t="s">
        <v>263</v>
      </c>
      <c r="D60" s="514">
        <v>0</v>
      </c>
      <c r="E60" s="515">
        <v>0</v>
      </c>
    </row>
    <row r="61" spans="2:5" x14ac:dyDescent="0.25">
      <c r="B61" s="499">
        <v>27</v>
      </c>
      <c r="C61" s="516" t="s">
        <v>293</v>
      </c>
      <c r="D61" s="514">
        <v>0</v>
      </c>
      <c r="E61" s="515">
        <v>0</v>
      </c>
    </row>
    <row r="62" spans="2:5" x14ac:dyDescent="0.25">
      <c r="B62" s="495" t="s">
        <v>938</v>
      </c>
      <c r="C62" s="514" t="s">
        <v>939</v>
      </c>
      <c r="D62" s="514">
        <v>0</v>
      </c>
      <c r="E62" s="515">
        <v>0</v>
      </c>
    </row>
    <row r="63" spans="2:5" x14ac:dyDescent="0.25">
      <c r="B63" s="491" t="s">
        <v>940</v>
      </c>
      <c r="C63" s="492"/>
      <c r="D63" s="492"/>
      <c r="E63" s="517"/>
    </row>
    <row r="64" spans="2:5" ht="25.5" x14ac:dyDescent="0.25">
      <c r="B64" s="498" t="s">
        <v>941</v>
      </c>
      <c r="C64" s="506" t="s">
        <v>942</v>
      </c>
      <c r="D64" s="431" t="s">
        <v>943</v>
      </c>
      <c r="E64" s="518" t="s">
        <v>943</v>
      </c>
    </row>
    <row r="65" spans="2:9" x14ac:dyDescent="0.25">
      <c r="B65" s="491" t="s">
        <v>944</v>
      </c>
      <c r="C65" s="492"/>
      <c r="D65" s="492"/>
      <c r="E65" s="517"/>
      <c r="H65" s="365"/>
    </row>
    <row r="66" spans="2:9" s="89" customFormat="1" ht="38.25" x14ac:dyDescent="0.25">
      <c r="B66" s="499">
        <v>28</v>
      </c>
      <c r="C66" s="516" t="s">
        <v>1103</v>
      </c>
      <c r="D66" s="496">
        <v>10438.6828108755</v>
      </c>
      <c r="E66" s="519">
        <v>13687.005778682811</v>
      </c>
    </row>
    <row r="67" spans="2:9" s="89" customFormat="1" ht="38.25" x14ac:dyDescent="0.25">
      <c r="B67" s="499">
        <v>29</v>
      </c>
      <c r="C67" s="516" t="s">
        <v>946</v>
      </c>
      <c r="D67" s="496">
        <v>8701.8039709799996</v>
      </c>
      <c r="E67" s="519">
        <v>0</v>
      </c>
      <c r="I67" s="224"/>
    </row>
    <row r="68" spans="2:9" s="89" customFormat="1" ht="63.75" x14ac:dyDescent="0.25">
      <c r="B68" s="499">
        <v>30</v>
      </c>
      <c r="C68" s="496" t="s">
        <v>947</v>
      </c>
      <c r="D68" s="496">
        <v>373919.06273872254</v>
      </c>
      <c r="E68" s="519">
        <v>378348.94011420885</v>
      </c>
      <c r="I68" s="224"/>
    </row>
    <row r="69" spans="2:9" s="89" customFormat="1" ht="63.75" x14ac:dyDescent="0.25">
      <c r="B69" s="499" t="s">
        <v>948</v>
      </c>
      <c r="C69" s="516" t="s">
        <v>949</v>
      </c>
      <c r="D69" s="520">
        <v>373919.06273872254</v>
      </c>
      <c r="E69" s="521">
        <v>378348.94011420885</v>
      </c>
      <c r="I69" s="224"/>
    </row>
    <row r="70" spans="2:9" s="89" customFormat="1" ht="63.75" x14ac:dyDescent="0.25">
      <c r="B70" s="499">
        <v>31</v>
      </c>
      <c r="C70" s="516" t="s">
        <v>950</v>
      </c>
      <c r="D70" s="514">
        <v>6.1665298463167088E-2</v>
      </c>
      <c r="E70" s="515">
        <v>5.8402101763169977E-2</v>
      </c>
      <c r="I70" s="224"/>
    </row>
    <row r="71" spans="2:9" s="89" customFormat="1" ht="63.75" x14ac:dyDescent="0.25">
      <c r="B71" s="499" t="s">
        <v>951</v>
      </c>
      <c r="C71" s="516" t="s">
        <v>952</v>
      </c>
      <c r="D71" s="514">
        <v>6.1665298463167088E-2</v>
      </c>
      <c r="E71" s="515">
        <v>5.8402101763169977E-2</v>
      </c>
      <c r="I71" s="224"/>
    </row>
    <row r="72" spans="2:9" s="89" customFormat="1" x14ac:dyDescent="0.25">
      <c r="I72" s="224"/>
    </row>
  </sheetData>
  <mergeCells count="2">
    <mergeCell ref="D4:E4"/>
    <mergeCell ref="B5:C5"/>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DA89-22DF-4B4D-B6BE-646976942990}">
  <sheetPr codeName="Ark54"/>
  <dimension ref="A1:D16"/>
  <sheetViews>
    <sheetView showGridLines="0" zoomScale="55" zoomScaleNormal="55" workbookViewId="0">
      <selection activeCell="G15" sqref="G15"/>
    </sheetView>
  </sheetViews>
  <sheetFormatPr defaultColWidth="8" defaultRowHeight="15" x14ac:dyDescent="0.25"/>
  <cols>
    <col min="1" max="1" width="3.125" style="398" customWidth="1"/>
    <col min="2" max="2" width="8" style="398"/>
    <col min="3" max="3" width="41.75" style="398" customWidth="1"/>
    <col min="4" max="4" width="30.5" style="398" customWidth="1"/>
    <col min="5" max="5" width="10.625" style="398" customWidth="1"/>
    <col min="6" max="16384" width="8" style="398"/>
  </cols>
  <sheetData>
    <row r="1" spans="1:4" ht="15" customHeight="1" x14ac:dyDescent="0.25"/>
    <row r="2" spans="1:4" ht="51" customHeight="1" x14ac:dyDescent="0.25">
      <c r="A2" s="397"/>
      <c r="B2" s="987" t="s">
        <v>953</v>
      </c>
      <c r="C2" s="987"/>
      <c r="D2" s="987"/>
    </row>
    <row r="3" spans="1:4" ht="18" customHeight="1" x14ac:dyDescent="0.25">
      <c r="A3" s="397"/>
      <c r="B3" s="399"/>
      <c r="C3" s="399"/>
      <c r="D3" s="399"/>
    </row>
    <row r="4" spans="1:4" x14ac:dyDescent="0.25">
      <c r="B4" s="1120" t="s">
        <v>845</v>
      </c>
      <c r="C4" s="1121"/>
      <c r="D4" s="482" t="s">
        <v>864</v>
      </c>
    </row>
    <row r="5" spans="1:4" ht="25.5" x14ac:dyDescent="0.25">
      <c r="B5" s="486" t="s">
        <v>954</v>
      </c>
      <c r="C5" s="522" t="s">
        <v>955</v>
      </c>
      <c r="D5" s="472">
        <v>356937.44288311002</v>
      </c>
    </row>
    <row r="6" spans="1:4" x14ac:dyDescent="0.25">
      <c r="B6" s="483" t="s">
        <v>956</v>
      </c>
      <c r="C6" s="494" t="s">
        <v>957</v>
      </c>
      <c r="D6" s="470">
        <v>0</v>
      </c>
    </row>
    <row r="7" spans="1:4" x14ac:dyDescent="0.25">
      <c r="B7" s="483" t="s">
        <v>958</v>
      </c>
      <c r="C7" s="494" t="s">
        <v>959</v>
      </c>
      <c r="D7" s="470">
        <v>356937.44288311002</v>
      </c>
    </row>
    <row r="8" spans="1:4" x14ac:dyDescent="0.25">
      <c r="B8" s="483" t="s">
        <v>960</v>
      </c>
      <c r="C8" s="494" t="s">
        <v>487</v>
      </c>
      <c r="D8" s="470">
        <v>16955.38312377</v>
      </c>
    </row>
    <row r="9" spans="1:4" x14ac:dyDescent="0.25">
      <c r="B9" s="483" t="s">
        <v>466</v>
      </c>
      <c r="C9" s="494" t="s">
        <v>961</v>
      </c>
      <c r="D9" s="470">
        <v>1363.8186482000001</v>
      </c>
    </row>
    <row r="10" spans="1:4" ht="27.75" x14ac:dyDescent="0.25">
      <c r="B10" s="483" t="s">
        <v>962</v>
      </c>
      <c r="C10" s="494" t="s">
        <v>1104</v>
      </c>
      <c r="D10" s="470">
        <v>0</v>
      </c>
    </row>
    <row r="11" spans="1:4" x14ac:dyDescent="0.25">
      <c r="B11" s="483" t="s">
        <v>964</v>
      </c>
      <c r="C11" s="494" t="s">
        <v>481</v>
      </c>
      <c r="D11" s="470">
        <v>743.65192489999993</v>
      </c>
    </row>
    <row r="12" spans="1:4" x14ac:dyDescent="0.25">
      <c r="B12" s="483" t="s">
        <v>965</v>
      </c>
      <c r="C12" s="494" t="s">
        <v>966</v>
      </c>
      <c r="D12" s="470">
        <v>250707.17296079002</v>
      </c>
    </row>
    <row r="13" spans="1:4" x14ac:dyDescent="0.25">
      <c r="B13" s="483" t="s">
        <v>967</v>
      </c>
      <c r="C13" s="494" t="s">
        <v>968</v>
      </c>
      <c r="D13" s="470">
        <v>56433.858678230004</v>
      </c>
    </row>
    <row r="14" spans="1:4" x14ac:dyDescent="0.25">
      <c r="B14" s="483" t="s">
        <v>969</v>
      </c>
      <c r="C14" s="494" t="s">
        <v>482</v>
      </c>
      <c r="D14" s="470">
        <v>3712.5737698800003</v>
      </c>
    </row>
    <row r="15" spans="1:4" x14ac:dyDescent="0.25">
      <c r="B15" s="483" t="s">
        <v>970</v>
      </c>
      <c r="C15" s="494" t="s">
        <v>485</v>
      </c>
      <c r="D15" s="470">
        <v>3176.8203922199996</v>
      </c>
    </row>
    <row r="16" spans="1:4" ht="25.5" x14ac:dyDescent="0.25">
      <c r="B16" s="483" t="s">
        <v>971</v>
      </c>
      <c r="C16" s="494" t="s">
        <v>972</v>
      </c>
      <c r="D16" s="470">
        <v>23844.163385119999</v>
      </c>
    </row>
  </sheetData>
  <mergeCells count="2">
    <mergeCell ref="B2:D2"/>
    <mergeCell ref="B4:C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FFF8-23E8-4A58-B94F-EBC92BA4AF02}">
  <sheetPr codeName="Ark56"/>
  <dimension ref="B1:K39"/>
  <sheetViews>
    <sheetView tabSelected="1" topLeftCell="A6" zoomScaleNormal="100" workbookViewId="0">
      <selection activeCell="I22" sqref="I22"/>
    </sheetView>
  </sheetViews>
  <sheetFormatPr defaultColWidth="9" defaultRowHeight="15" x14ac:dyDescent="0.25"/>
  <cols>
    <col min="1" max="1" width="3.125" style="43" customWidth="1"/>
    <col min="2" max="2" width="11.625" style="43" customWidth="1"/>
    <col min="3" max="3" width="33.375" style="43" customWidth="1"/>
    <col min="4" max="11" width="16.375" style="43" customWidth="1"/>
    <col min="12" max="12" width="10.625" style="43" customWidth="1"/>
    <col min="13" max="16384" width="9" style="43"/>
  </cols>
  <sheetData>
    <row r="1" spans="2:11" ht="15" customHeight="1" x14ac:dyDescent="0.25"/>
    <row r="2" spans="2:11" ht="20.25" x14ac:dyDescent="0.3">
      <c r="B2" s="127" t="s">
        <v>997</v>
      </c>
      <c r="C2" s="407"/>
      <c r="D2" s="407"/>
      <c r="E2" s="407"/>
      <c r="F2" s="407"/>
      <c r="G2" s="407"/>
      <c r="H2" s="407"/>
      <c r="I2" s="407"/>
      <c r="J2" s="407"/>
      <c r="K2" s="407"/>
    </row>
    <row r="4" spans="2:11" ht="15.75" x14ac:dyDescent="0.25">
      <c r="B4" s="1005" t="s">
        <v>998</v>
      </c>
      <c r="C4" s="1006"/>
      <c r="D4" s="1014" t="s">
        <v>999</v>
      </c>
      <c r="E4" s="1015"/>
      <c r="F4" s="1015"/>
      <c r="G4" s="1016"/>
      <c r="H4" s="1014" t="s">
        <v>1000</v>
      </c>
      <c r="I4" s="1015"/>
      <c r="J4" s="1015"/>
      <c r="K4" s="1016"/>
    </row>
    <row r="5" spans="2:11" ht="15.75" x14ac:dyDescent="0.25">
      <c r="B5" s="1003" t="s">
        <v>238</v>
      </c>
      <c r="C5" s="1004"/>
      <c r="D5" s="1017"/>
      <c r="E5" s="1018"/>
      <c r="F5" s="1018"/>
      <c r="G5" s="1019"/>
      <c r="H5" s="1017"/>
      <c r="I5" s="1018"/>
      <c r="J5" s="1018"/>
      <c r="K5" s="1019"/>
    </row>
    <row r="6" spans="2:11" ht="15.75" x14ac:dyDescent="0.25">
      <c r="B6" s="1003" t="s">
        <v>1001</v>
      </c>
      <c r="C6" s="1004"/>
      <c r="D6" s="615">
        <v>45107</v>
      </c>
      <c r="E6" s="615">
        <v>45016</v>
      </c>
      <c r="F6" s="615">
        <v>44926</v>
      </c>
      <c r="G6" s="615">
        <v>44834</v>
      </c>
      <c r="H6" s="615">
        <v>45107</v>
      </c>
      <c r="I6" s="615">
        <v>45016</v>
      </c>
      <c r="J6" s="615">
        <v>44926</v>
      </c>
      <c r="K6" s="615">
        <v>44834</v>
      </c>
    </row>
    <row r="7" spans="2:11" ht="15.75" x14ac:dyDescent="0.25">
      <c r="B7" s="1003" t="s">
        <v>1002</v>
      </c>
      <c r="C7" s="1004"/>
      <c r="D7" s="616">
        <v>12</v>
      </c>
      <c r="E7" s="617">
        <v>12</v>
      </c>
      <c r="F7" s="617">
        <v>12</v>
      </c>
      <c r="G7" s="616">
        <v>12</v>
      </c>
      <c r="H7" s="617">
        <v>12</v>
      </c>
      <c r="I7" s="617">
        <v>12</v>
      </c>
      <c r="J7" s="617">
        <v>12</v>
      </c>
      <c r="K7" s="617">
        <v>12</v>
      </c>
    </row>
    <row r="8" spans="2:11" x14ac:dyDescent="0.25">
      <c r="B8" s="618" t="s">
        <v>1003</v>
      </c>
      <c r="C8" s="619"/>
      <c r="D8" s="618"/>
      <c r="E8" s="620"/>
      <c r="F8" s="620"/>
      <c r="G8" s="618"/>
      <c r="H8" s="620"/>
      <c r="I8" s="620"/>
      <c r="J8" s="620"/>
      <c r="K8" s="620"/>
    </row>
    <row r="9" spans="2:11" x14ac:dyDescent="0.25">
      <c r="B9" s="621">
        <v>1</v>
      </c>
      <c r="C9" s="622" t="s">
        <v>1004</v>
      </c>
      <c r="D9" s="1007"/>
      <c r="E9" s="1008"/>
      <c r="F9" s="1008"/>
      <c r="G9" s="1009"/>
      <c r="H9" s="623">
        <v>15548.614049229056</v>
      </c>
      <c r="I9" s="624">
        <v>14755.303200201914</v>
      </c>
      <c r="J9" s="624">
        <v>14440.492440174912</v>
      </c>
      <c r="K9" s="624">
        <v>15918.576609592092</v>
      </c>
    </row>
    <row r="10" spans="2:11" x14ac:dyDescent="0.25">
      <c r="B10" s="625" t="s">
        <v>1005</v>
      </c>
      <c r="C10" s="626"/>
      <c r="D10" s="1020"/>
      <c r="E10" s="1021"/>
      <c r="F10" s="1021"/>
      <c r="G10" s="1022"/>
      <c r="H10" s="627"/>
      <c r="I10" s="627"/>
      <c r="J10" s="627"/>
      <c r="K10" s="627"/>
    </row>
    <row r="11" spans="2:11" x14ac:dyDescent="0.25">
      <c r="B11" s="628">
        <v>2</v>
      </c>
      <c r="C11" s="629" t="s">
        <v>1006</v>
      </c>
      <c r="D11" s="630">
        <v>0</v>
      </c>
      <c r="E11" s="630">
        <v>0</v>
      </c>
      <c r="F11" s="630">
        <v>0</v>
      </c>
      <c r="G11" s="630">
        <v>0</v>
      </c>
      <c r="H11" s="631">
        <v>0</v>
      </c>
      <c r="I11" s="631">
        <v>0</v>
      </c>
      <c r="J11" s="631">
        <v>0</v>
      </c>
      <c r="K11" s="631">
        <v>0</v>
      </c>
    </row>
    <row r="12" spans="2:11" x14ac:dyDescent="0.25">
      <c r="B12" s="632">
        <v>3</v>
      </c>
      <c r="C12" s="633" t="s">
        <v>1007</v>
      </c>
      <c r="D12" s="634">
        <v>0</v>
      </c>
      <c r="E12" s="635">
        <v>0</v>
      </c>
      <c r="F12" s="635">
        <v>0</v>
      </c>
      <c r="G12" s="634">
        <v>0</v>
      </c>
      <c r="H12" s="635">
        <v>0</v>
      </c>
      <c r="I12" s="635">
        <v>0</v>
      </c>
      <c r="J12" s="635">
        <v>0</v>
      </c>
      <c r="K12" s="635">
        <v>0</v>
      </c>
    </row>
    <row r="13" spans="2:11" x14ac:dyDescent="0.25">
      <c r="B13" s="632">
        <v>4</v>
      </c>
      <c r="C13" s="633" t="s">
        <v>1008</v>
      </c>
      <c r="D13" s="634">
        <v>0</v>
      </c>
      <c r="E13" s="635">
        <v>0</v>
      </c>
      <c r="F13" s="635">
        <v>0</v>
      </c>
      <c r="G13" s="634">
        <v>0</v>
      </c>
      <c r="H13" s="635">
        <v>0</v>
      </c>
      <c r="I13" s="635">
        <v>0</v>
      </c>
      <c r="J13" s="635">
        <v>0</v>
      </c>
      <c r="K13" s="635">
        <v>0</v>
      </c>
    </row>
    <row r="14" spans="2:11" x14ac:dyDescent="0.25">
      <c r="B14" s="636">
        <v>5</v>
      </c>
      <c r="C14" s="637" t="s">
        <v>1009</v>
      </c>
      <c r="D14" s="630">
        <v>1061.2594193941704</v>
      </c>
      <c r="E14" s="630">
        <v>955.63532042888858</v>
      </c>
      <c r="F14" s="630">
        <v>1136.4383377749994</v>
      </c>
      <c r="G14" s="630">
        <v>1031.5083306633367</v>
      </c>
      <c r="H14" s="631">
        <v>1061.2594193941704</v>
      </c>
      <c r="I14" s="631">
        <v>955.63532042888858</v>
      </c>
      <c r="J14" s="631">
        <v>1136.4383377749994</v>
      </c>
      <c r="K14" s="631">
        <v>1031.5083306633367</v>
      </c>
    </row>
    <row r="15" spans="2:11" ht="126" customHeight="1" x14ac:dyDescent="0.25">
      <c r="B15" s="632">
        <v>6</v>
      </c>
      <c r="C15" s="638" t="s">
        <v>1010</v>
      </c>
      <c r="D15" s="634">
        <v>0</v>
      </c>
      <c r="E15" s="635">
        <v>0</v>
      </c>
      <c r="F15" s="635">
        <v>0</v>
      </c>
      <c r="G15" s="634">
        <v>0</v>
      </c>
      <c r="H15" s="623">
        <v>0</v>
      </c>
      <c r="I15" s="623">
        <v>0</v>
      </c>
      <c r="J15" s="623">
        <v>0</v>
      </c>
      <c r="K15" s="639">
        <v>0</v>
      </c>
    </row>
    <row r="16" spans="2:11" x14ac:dyDescent="0.25">
      <c r="B16" s="632">
        <v>7</v>
      </c>
      <c r="C16" s="633" t="s">
        <v>1011</v>
      </c>
      <c r="D16" s="634">
        <v>0</v>
      </c>
      <c r="E16" s="635">
        <v>0</v>
      </c>
      <c r="F16" s="635">
        <v>0</v>
      </c>
      <c r="G16" s="634">
        <v>0</v>
      </c>
      <c r="H16" s="623">
        <v>0</v>
      </c>
      <c r="I16" s="623">
        <v>0</v>
      </c>
      <c r="J16" s="623">
        <v>0</v>
      </c>
      <c r="K16" s="639">
        <v>0</v>
      </c>
    </row>
    <row r="17" spans="2:11" x14ac:dyDescent="0.25">
      <c r="B17" s="632">
        <v>8</v>
      </c>
      <c r="C17" s="633" t="s">
        <v>1012</v>
      </c>
      <c r="D17" s="634">
        <v>1061.2594193941704</v>
      </c>
      <c r="E17" s="635">
        <v>955.63532042888858</v>
      </c>
      <c r="F17" s="635">
        <v>1136.4383377749994</v>
      </c>
      <c r="G17" s="634">
        <v>1031.5083306633367</v>
      </c>
      <c r="H17" s="623">
        <v>1061.2594193941704</v>
      </c>
      <c r="I17" s="623">
        <v>955.63532042888858</v>
      </c>
      <c r="J17" s="623">
        <v>1136.4383377749994</v>
      </c>
      <c r="K17" s="639">
        <v>1031.5083306633367</v>
      </c>
    </row>
    <row r="18" spans="2:11" x14ac:dyDescent="0.25">
      <c r="B18" s="628">
        <v>9</v>
      </c>
      <c r="C18" s="640" t="s">
        <v>1013</v>
      </c>
      <c r="D18" s="1007"/>
      <c r="E18" s="1008"/>
      <c r="F18" s="1008"/>
      <c r="G18" s="1009"/>
      <c r="H18" s="631">
        <v>0</v>
      </c>
      <c r="I18" s="631">
        <v>0</v>
      </c>
      <c r="J18" s="631">
        <v>35.224218010799994</v>
      </c>
      <c r="K18" s="631">
        <v>35.218204634900005</v>
      </c>
    </row>
    <row r="19" spans="2:11" x14ac:dyDescent="0.25">
      <c r="B19" s="636">
        <v>10</v>
      </c>
      <c r="C19" s="637" t="s">
        <v>1014</v>
      </c>
      <c r="D19" s="641">
        <v>411.15880935333331</v>
      </c>
      <c r="E19" s="641">
        <v>333.81607928761906</v>
      </c>
      <c r="F19" s="641">
        <v>259.72170606142856</v>
      </c>
      <c r="G19" s="641">
        <v>180.34713424714286</v>
      </c>
      <c r="H19" s="631">
        <v>411.15880935333331</v>
      </c>
      <c r="I19" s="631">
        <v>333.81607928761906</v>
      </c>
      <c r="J19" s="631">
        <v>259.72170606142856</v>
      </c>
      <c r="K19" s="631">
        <v>180.34713424714286</v>
      </c>
    </row>
    <row r="20" spans="2:11" x14ac:dyDescent="0.25">
      <c r="B20" s="632">
        <v>11</v>
      </c>
      <c r="C20" s="633" t="s">
        <v>1015</v>
      </c>
      <c r="D20" s="634">
        <v>411.15880935333331</v>
      </c>
      <c r="E20" s="634">
        <v>333.81607928761906</v>
      </c>
      <c r="F20" s="634">
        <v>259.72170606142856</v>
      </c>
      <c r="G20" s="634">
        <v>180.34713424714286</v>
      </c>
      <c r="H20" s="623">
        <v>411.15880935333331</v>
      </c>
      <c r="I20" s="623">
        <v>333.81607928761906</v>
      </c>
      <c r="J20" s="623">
        <v>259.72170606142856</v>
      </c>
      <c r="K20" s="639">
        <v>180.34713424714286</v>
      </c>
    </row>
    <row r="21" spans="2:11" x14ac:dyDescent="0.25">
      <c r="B21" s="632">
        <v>12</v>
      </c>
      <c r="C21" s="633" t="s">
        <v>1016</v>
      </c>
      <c r="D21" s="634">
        <v>0</v>
      </c>
      <c r="E21" s="635">
        <v>0</v>
      </c>
      <c r="F21" s="635">
        <v>0</v>
      </c>
      <c r="G21" s="634">
        <v>0</v>
      </c>
      <c r="H21" s="623">
        <v>0</v>
      </c>
      <c r="I21" s="623">
        <v>0</v>
      </c>
      <c r="J21" s="623">
        <v>0</v>
      </c>
      <c r="K21" s="639">
        <v>0</v>
      </c>
    </row>
    <row r="22" spans="2:11" x14ac:dyDescent="0.25">
      <c r="B22" s="632">
        <v>13</v>
      </c>
      <c r="C22" s="633" t="s">
        <v>1017</v>
      </c>
      <c r="D22" s="634">
        <v>0</v>
      </c>
      <c r="E22" s="635">
        <v>0</v>
      </c>
      <c r="F22" s="635">
        <v>0</v>
      </c>
      <c r="G22" s="634">
        <v>0</v>
      </c>
      <c r="H22" s="623">
        <v>0</v>
      </c>
      <c r="I22" s="623">
        <v>0</v>
      </c>
      <c r="J22" s="623">
        <v>0</v>
      </c>
      <c r="K22" s="639">
        <v>0</v>
      </c>
    </row>
    <row r="23" spans="2:11" x14ac:dyDescent="0.25">
      <c r="B23" s="628">
        <v>14</v>
      </c>
      <c r="C23" s="640" t="s">
        <v>1018</v>
      </c>
      <c r="D23" s="630">
        <v>1194.5404189919445</v>
      </c>
      <c r="E23" s="631">
        <v>1294.3069867191671</v>
      </c>
      <c r="F23" s="631">
        <v>1401.0031105449984</v>
      </c>
      <c r="G23" s="630">
        <v>1308.6825333308311</v>
      </c>
      <c r="H23" s="631">
        <v>1164.2626412141669</v>
      </c>
      <c r="I23" s="631">
        <v>1264.3069867191671</v>
      </c>
      <c r="J23" s="631">
        <v>1371.0031105449984</v>
      </c>
      <c r="K23" s="631">
        <v>1279.5158666641644</v>
      </c>
    </row>
    <row r="24" spans="2:11" x14ac:dyDescent="0.25">
      <c r="B24" s="621">
        <v>15</v>
      </c>
      <c r="C24" s="642" t="s">
        <v>1019</v>
      </c>
      <c r="D24" s="630">
        <v>17.024151499999999</v>
      </c>
      <c r="E24" s="631">
        <v>24.155207855</v>
      </c>
      <c r="F24" s="631">
        <v>25.078582054166663</v>
      </c>
      <c r="G24" s="630">
        <v>45.512761753333329</v>
      </c>
      <c r="H24" s="631">
        <v>0.85120757500000011</v>
      </c>
      <c r="I24" s="631">
        <v>1.7537603927499998</v>
      </c>
      <c r="J24" s="631">
        <v>1.7999291027083328</v>
      </c>
      <c r="K24" s="631">
        <v>4.8286380876666666</v>
      </c>
    </row>
    <row r="25" spans="2:11" x14ac:dyDescent="0.25">
      <c r="B25" s="628">
        <v>16</v>
      </c>
      <c r="C25" s="640" t="s">
        <v>1020</v>
      </c>
      <c r="D25" s="1007"/>
      <c r="E25" s="1008"/>
      <c r="F25" s="1008"/>
      <c r="G25" s="1009"/>
      <c r="H25" s="631">
        <v>2637.5320775366704</v>
      </c>
      <c r="I25" s="631">
        <v>2555.5121468284246</v>
      </c>
      <c r="J25" s="631">
        <v>2804.1873014949347</v>
      </c>
      <c r="K25" s="631">
        <v>2531.4181742972105</v>
      </c>
    </row>
    <row r="26" spans="2:11" x14ac:dyDescent="0.25">
      <c r="B26" s="643" t="s">
        <v>1021</v>
      </c>
      <c r="C26" s="644"/>
      <c r="D26" s="643"/>
      <c r="E26" s="645"/>
      <c r="F26" s="645"/>
      <c r="G26" s="643"/>
      <c r="H26" s="646"/>
      <c r="I26" s="646"/>
      <c r="J26" s="646"/>
      <c r="K26" s="646"/>
    </row>
    <row r="27" spans="2:11" x14ac:dyDescent="0.25">
      <c r="B27" s="628">
        <v>17</v>
      </c>
      <c r="C27" s="629" t="s">
        <v>1022</v>
      </c>
      <c r="D27" s="634">
        <v>5420.909393941999</v>
      </c>
      <c r="E27" s="635">
        <v>4366.0813554228571</v>
      </c>
      <c r="F27" s="635">
        <v>4738.4642314766661</v>
      </c>
      <c r="G27" s="634">
        <v>5132.9772773541681</v>
      </c>
      <c r="H27" s="623">
        <v>383.41993392778005</v>
      </c>
      <c r="I27" s="623">
        <v>347.31075154985712</v>
      </c>
      <c r="J27" s="623">
        <v>312.82001984346664</v>
      </c>
      <c r="K27" s="639">
        <v>339.15972906466669</v>
      </c>
    </row>
    <row r="28" spans="2:11" x14ac:dyDescent="0.25">
      <c r="B28" s="628">
        <v>18</v>
      </c>
      <c r="C28" s="629" t="s">
        <v>1023</v>
      </c>
      <c r="D28" s="634">
        <v>1538.1341738725018</v>
      </c>
      <c r="E28" s="635">
        <v>1390.285733640497</v>
      </c>
      <c r="F28" s="635">
        <v>1631.9399628066622</v>
      </c>
      <c r="G28" s="634">
        <v>1337.689089919829</v>
      </c>
      <c r="H28" s="623">
        <v>1159.6525649716677</v>
      </c>
      <c r="I28" s="623">
        <v>1051.4577067764965</v>
      </c>
      <c r="J28" s="623">
        <v>1275.1316124830898</v>
      </c>
      <c r="K28" s="639">
        <v>1085.2880392548282</v>
      </c>
    </row>
    <row r="29" spans="2:11" x14ac:dyDescent="0.25">
      <c r="B29" s="628">
        <v>19</v>
      </c>
      <c r="C29" s="629" t="s">
        <v>1024</v>
      </c>
      <c r="D29" s="634">
        <v>555.12385384666675</v>
      </c>
      <c r="E29" s="635">
        <v>463.76166294375003</v>
      </c>
      <c r="F29" s="635">
        <v>390.14416690233332</v>
      </c>
      <c r="G29" s="634">
        <v>290.84249947084407</v>
      </c>
      <c r="H29" s="623">
        <v>555.12385384666675</v>
      </c>
      <c r="I29" s="623">
        <v>463.76166294375003</v>
      </c>
      <c r="J29" s="623">
        <v>390.14416690233332</v>
      </c>
      <c r="K29" s="639">
        <v>290.84249947084407</v>
      </c>
    </row>
    <row r="30" spans="2:11" ht="120.95" customHeight="1" x14ac:dyDescent="0.25">
      <c r="B30" s="636" t="s">
        <v>1025</v>
      </c>
      <c r="C30" s="647" t="s">
        <v>1026</v>
      </c>
      <c r="D30" s="1007"/>
      <c r="E30" s="1008"/>
      <c r="F30" s="1008"/>
      <c r="G30" s="1009"/>
      <c r="H30" s="648">
        <v>0</v>
      </c>
      <c r="I30" s="648">
        <v>0</v>
      </c>
      <c r="J30" s="648">
        <v>0</v>
      </c>
      <c r="K30" s="648">
        <v>0</v>
      </c>
    </row>
    <row r="31" spans="2:11" x14ac:dyDescent="0.25">
      <c r="B31" s="628" t="s">
        <v>1027</v>
      </c>
      <c r="C31" s="629" t="s">
        <v>1028</v>
      </c>
      <c r="D31" s="1007"/>
      <c r="E31" s="1008"/>
      <c r="F31" s="1008"/>
      <c r="G31" s="1009"/>
      <c r="H31" s="649">
        <v>0</v>
      </c>
      <c r="I31" s="649">
        <v>0</v>
      </c>
      <c r="J31" s="649">
        <v>0</v>
      </c>
      <c r="K31" s="649">
        <v>0</v>
      </c>
    </row>
    <row r="32" spans="2:11" x14ac:dyDescent="0.25">
      <c r="B32" s="636">
        <v>20</v>
      </c>
      <c r="C32" s="650" t="s">
        <v>1029</v>
      </c>
      <c r="D32" s="641">
        <v>7514.1674216611673</v>
      </c>
      <c r="E32" s="641">
        <v>6220.1287520071037</v>
      </c>
      <c r="F32" s="641">
        <v>6760.5483611856616</v>
      </c>
      <c r="G32" s="641">
        <v>6761.5088667448408</v>
      </c>
      <c r="H32" s="641">
        <v>2098.1963527461144</v>
      </c>
      <c r="I32" s="641">
        <v>1862.5301212701036</v>
      </c>
      <c r="J32" s="641">
        <v>1978.09579922889</v>
      </c>
      <c r="K32" s="641">
        <v>1715.2902677903389</v>
      </c>
    </row>
    <row r="33" spans="2:11" x14ac:dyDescent="0.25">
      <c r="B33" s="651" t="s">
        <v>100</v>
      </c>
      <c r="C33" s="652" t="s">
        <v>1030</v>
      </c>
      <c r="D33" s="634">
        <v>0</v>
      </c>
      <c r="E33" s="634">
        <v>0</v>
      </c>
      <c r="F33" s="634">
        <v>0</v>
      </c>
      <c r="G33" s="634">
        <v>0</v>
      </c>
      <c r="H33" s="623">
        <v>0</v>
      </c>
      <c r="I33" s="623">
        <v>0</v>
      </c>
      <c r="J33" s="623">
        <v>0</v>
      </c>
      <c r="K33" s="639">
        <v>0</v>
      </c>
    </row>
    <row r="34" spans="2:11" x14ac:dyDescent="0.25">
      <c r="B34" s="653" t="s">
        <v>103</v>
      </c>
      <c r="C34" s="654" t="s">
        <v>1031</v>
      </c>
      <c r="D34" s="634">
        <v>0</v>
      </c>
      <c r="E34" s="634">
        <v>0</v>
      </c>
      <c r="F34" s="634">
        <v>0</v>
      </c>
      <c r="G34" s="634">
        <v>0</v>
      </c>
      <c r="H34" s="623">
        <v>0</v>
      </c>
      <c r="I34" s="623">
        <v>0</v>
      </c>
      <c r="J34" s="623">
        <v>0</v>
      </c>
      <c r="K34" s="639">
        <v>0</v>
      </c>
    </row>
    <row r="35" spans="2:11" x14ac:dyDescent="0.25">
      <c r="B35" s="651" t="s">
        <v>106</v>
      </c>
      <c r="C35" s="652" t="s">
        <v>1032</v>
      </c>
      <c r="D35" s="634">
        <v>0</v>
      </c>
      <c r="E35" s="634">
        <v>0</v>
      </c>
      <c r="F35" s="634">
        <v>0</v>
      </c>
      <c r="G35" s="634">
        <v>0</v>
      </c>
      <c r="H35" s="623">
        <v>0</v>
      </c>
      <c r="I35" s="623">
        <v>0</v>
      </c>
      <c r="J35" s="623">
        <v>0</v>
      </c>
      <c r="K35" s="639">
        <v>0</v>
      </c>
    </row>
    <row r="36" spans="2:11" ht="15.75" x14ac:dyDescent="0.25">
      <c r="B36" s="655"/>
      <c r="C36" s="656"/>
      <c r="D36" s="656"/>
      <c r="E36" s="656"/>
      <c r="F36" s="656"/>
      <c r="G36" s="656"/>
      <c r="H36" s="1011" t="s">
        <v>1033</v>
      </c>
      <c r="I36" s="1012"/>
      <c r="J36" s="1012"/>
      <c r="K36" s="1013"/>
    </row>
    <row r="37" spans="2:11" x14ac:dyDescent="0.25">
      <c r="B37" s="628">
        <v>21</v>
      </c>
      <c r="C37" s="629" t="s">
        <v>1034</v>
      </c>
      <c r="D37" s="1007"/>
      <c r="E37" s="1008"/>
      <c r="F37" s="1008"/>
      <c r="G37" s="1009"/>
      <c r="H37" s="657">
        <v>15304.067788290306</v>
      </c>
      <c r="I37" s="657">
        <v>13300.725687688997</v>
      </c>
      <c r="J37" s="657">
        <v>12665.285657013135</v>
      </c>
      <c r="K37" s="657">
        <v>14143.369826430315</v>
      </c>
    </row>
    <row r="38" spans="2:11" x14ac:dyDescent="0.25">
      <c r="B38" s="628">
        <v>22</v>
      </c>
      <c r="C38" s="629" t="s">
        <v>1035</v>
      </c>
      <c r="D38" s="1007"/>
      <c r="E38" s="1008"/>
      <c r="F38" s="1008"/>
      <c r="G38" s="1009"/>
      <c r="H38" s="657">
        <v>1175.1837472018578</v>
      </c>
      <c r="I38" s="657">
        <v>1053.0028477851099</v>
      </c>
      <c r="J38" s="657">
        <v>885.05124252316602</v>
      </c>
      <c r="K38" s="657">
        <v>685.0212875974787</v>
      </c>
    </row>
    <row r="39" spans="2:11" x14ac:dyDescent="0.25">
      <c r="B39" s="628">
        <v>23</v>
      </c>
      <c r="C39" s="629" t="s">
        <v>1036</v>
      </c>
      <c r="D39" s="1007"/>
      <c r="E39" s="1008"/>
      <c r="F39" s="1008"/>
      <c r="G39" s="1009"/>
      <c r="H39" s="658">
        <v>23.078169763507745</v>
      </c>
      <c r="I39" s="658">
        <v>26.79073860242778</v>
      </c>
      <c r="J39" s="658">
        <v>25.832690111743801</v>
      </c>
      <c r="K39" s="658">
        <v>39.59650340382565</v>
      </c>
    </row>
  </sheetData>
  <mergeCells count="16">
    <mergeCell ref="D39:G39"/>
    <mergeCell ref="D30:G30"/>
    <mergeCell ref="D31:G31"/>
    <mergeCell ref="H36:K36"/>
    <mergeCell ref="D37:G37"/>
    <mergeCell ref="D38:G38"/>
    <mergeCell ref="B7:C7"/>
    <mergeCell ref="D9:G9"/>
    <mergeCell ref="D10:G10"/>
    <mergeCell ref="D18:G18"/>
    <mergeCell ref="D25:G25"/>
    <mergeCell ref="B4:C4"/>
    <mergeCell ref="D4:G5"/>
    <mergeCell ref="H4:K5"/>
    <mergeCell ref="B5:C5"/>
    <mergeCell ref="B6:C6"/>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ED8D-5041-4BED-B9ED-66703B23CE70}">
  <sheetPr codeName="Ark57"/>
  <dimension ref="B1:AB44"/>
  <sheetViews>
    <sheetView showGridLines="0" zoomScale="60" zoomScaleNormal="60" zoomScalePageLayoutView="80" workbookViewId="0">
      <selection activeCell="R29" sqref="R29"/>
    </sheetView>
  </sheetViews>
  <sheetFormatPr defaultColWidth="8" defaultRowHeight="15" x14ac:dyDescent="0.25"/>
  <cols>
    <col min="1" max="1" width="3.125" style="89" customWidth="1"/>
    <col min="2" max="2" width="7.25" style="89" bestFit="1" customWidth="1"/>
    <col min="3" max="3" width="46" style="89" bestFit="1" customWidth="1"/>
    <col min="4" max="4" width="10.375" style="89" bestFit="1" customWidth="1"/>
    <col min="5" max="5" width="13.5" style="89" bestFit="1" customWidth="1"/>
    <col min="6" max="6" width="11.625" style="89" bestFit="1" customWidth="1"/>
    <col min="7" max="7" width="11.125" style="89" bestFit="1" customWidth="1"/>
    <col min="8" max="8" width="17.875" style="89" bestFit="1" customWidth="1"/>
    <col min="9" max="9" width="14.25" style="89" bestFit="1" customWidth="1"/>
    <col min="10" max="10" width="9.75" style="89" bestFit="1" customWidth="1"/>
    <col min="11" max="11" width="20.125" style="89" bestFit="1" customWidth="1"/>
    <col min="12" max="12" width="10.75" style="89" bestFit="1" customWidth="1"/>
    <col min="13" max="13" width="17.875" style="89" bestFit="1" customWidth="1"/>
    <col min="14" max="14" width="10.375" style="89" bestFit="1" customWidth="1"/>
    <col min="15" max="15" width="9.75" style="89" bestFit="1" customWidth="1"/>
    <col min="16" max="16" width="11.625" style="89" bestFit="1" customWidth="1"/>
    <col min="17" max="17" width="11.125" style="89" bestFit="1" customWidth="1"/>
    <col min="18" max="18" width="17.875" style="89" bestFit="1" customWidth="1"/>
    <col min="19" max="19" width="10.375" style="89" bestFit="1" customWidth="1"/>
    <col min="20" max="20" width="9.75" style="89" bestFit="1" customWidth="1"/>
    <col min="21" max="21" width="11.625" style="89" bestFit="1" customWidth="1"/>
    <col min="22" max="22" width="11.125" style="89" bestFit="1" customWidth="1"/>
    <col min="23" max="23" width="17.875" style="89" bestFit="1" customWidth="1"/>
    <col min="24" max="24" width="10.375" style="89" bestFit="1" customWidth="1"/>
    <col min="25" max="25" width="9.75" style="89" bestFit="1" customWidth="1"/>
    <col min="26" max="26" width="11.625" style="89" bestFit="1" customWidth="1"/>
    <col min="27" max="27" width="10.75" style="89" bestFit="1" customWidth="1"/>
    <col min="28" max="28" width="17.875" style="89" bestFit="1" customWidth="1"/>
    <col min="29" max="16384" width="8" style="89"/>
  </cols>
  <sheetData>
    <row r="1" spans="2:28" ht="15" customHeight="1" x14ac:dyDescent="0.25"/>
    <row r="2" spans="2:28" ht="20.25" x14ac:dyDescent="0.25">
      <c r="B2" s="845" t="s">
        <v>1038</v>
      </c>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row>
    <row r="3" spans="2:28" ht="15.75" x14ac:dyDescent="0.25">
      <c r="B3" s="410" t="s">
        <v>1039</v>
      </c>
    </row>
    <row r="4" spans="2:28" ht="15.75" thickBot="1" x14ac:dyDescent="0.3"/>
    <row r="5" spans="2:28" ht="15.75" thickBot="1" x14ac:dyDescent="0.3">
      <c r="B5" s="1026" t="s">
        <v>998</v>
      </c>
      <c r="C5" s="1027"/>
      <c r="D5" s="1028">
        <v>45107</v>
      </c>
      <c r="E5" s="1029"/>
      <c r="F5" s="1029"/>
      <c r="G5" s="1029"/>
      <c r="H5" s="1030"/>
      <c r="I5" s="1028">
        <v>45016</v>
      </c>
      <c r="J5" s="1029"/>
      <c r="K5" s="1029"/>
      <c r="L5" s="1029"/>
      <c r="M5" s="1030"/>
      <c r="N5" s="1028">
        <v>44926</v>
      </c>
      <c r="O5" s="1029"/>
      <c r="P5" s="1029"/>
      <c r="Q5" s="1029"/>
      <c r="R5" s="1030"/>
      <c r="S5" s="1028">
        <v>44834</v>
      </c>
      <c r="T5" s="1029"/>
      <c r="U5" s="1029"/>
      <c r="V5" s="1029"/>
      <c r="W5" s="1030"/>
      <c r="X5" s="1028">
        <v>44742</v>
      </c>
      <c r="Y5" s="1029"/>
      <c r="Z5" s="1029"/>
      <c r="AA5" s="1029"/>
      <c r="AB5" s="1030"/>
    </row>
    <row r="6" spans="2:28" x14ac:dyDescent="0.25">
      <c r="B6" s="1040" t="s">
        <v>238</v>
      </c>
      <c r="C6" s="1041"/>
      <c r="D6" s="1037" t="s">
        <v>1040</v>
      </c>
      <c r="E6" s="1038"/>
      <c r="F6" s="1038"/>
      <c r="G6" s="1039"/>
      <c r="H6" s="1033" t="s">
        <v>1041</v>
      </c>
      <c r="I6" s="1037" t="s">
        <v>1040</v>
      </c>
      <c r="J6" s="1038"/>
      <c r="K6" s="1038"/>
      <c r="L6" s="1039"/>
      <c r="M6" s="1033" t="s">
        <v>1041</v>
      </c>
      <c r="N6" s="1037" t="s">
        <v>1040</v>
      </c>
      <c r="O6" s="1038"/>
      <c r="P6" s="1038"/>
      <c r="Q6" s="1039"/>
      <c r="R6" s="1033" t="s">
        <v>1041</v>
      </c>
      <c r="S6" s="1037" t="s">
        <v>1040</v>
      </c>
      <c r="T6" s="1038"/>
      <c r="U6" s="1038"/>
      <c r="V6" s="1039"/>
      <c r="W6" s="1033" t="s">
        <v>1041</v>
      </c>
      <c r="X6" s="1037" t="s">
        <v>1040</v>
      </c>
      <c r="Y6" s="1038"/>
      <c r="Z6" s="1038"/>
      <c r="AA6" s="1039"/>
      <c r="AB6" s="1033" t="s">
        <v>1041</v>
      </c>
    </row>
    <row r="7" spans="2:28" ht="30.75" thickBot="1" x14ac:dyDescent="0.3">
      <c r="B7" s="1042"/>
      <c r="C7" s="1043"/>
      <c r="D7" s="732" t="s">
        <v>1042</v>
      </c>
      <c r="E7" s="732" t="s">
        <v>1043</v>
      </c>
      <c r="F7" s="732" t="s">
        <v>1044</v>
      </c>
      <c r="G7" s="732" t="s">
        <v>1045</v>
      </c>
      <c r="H7" s="1034"/>
      <c r="I7" s="732" t="s">
        <v>1042</v>
      </c>
      <c r="J7" s="732" t="s">
        <v>1043</v>
      </c>
      <c r="K7" s="732" t="s">
        <v>1044</v>
      </c>
      <c r="L7" s="732" t="s">
        <v>1045</v>
      </c>
      <c r="M7" s="1034"/>
      <c r="N7" s="733" t="s">
        <v>1042</v>
      </c>
      <c r="O7" s="732" t="s">
        <v>1043</v>
      </c>
      <c r="P7" s="732" t="s">
        <v>1044</v>
      </c>
      <c r="Q7" s="732" t="s">
        <v>1045</v>
      </c>
      <c r="R7" s="1034"/>
      <c r="S7" s="733" t="s">
        <v>1042</v>
      </c>
      <c r="T7" s="732" t="s">
        <v>1043</v>
      </c>
      <c r="U7" s="732" t="s">
        <v>1044</v>
      </c>
      <c r="V7" s="732" t="s">
        <v>1045</v>
      </c>
      <c r="W7" s="1034"/>
      <c r="X7" s="733" t="s">
        <v>1042</v>
      </c>
      <c r="Y7" s="732" t="s">
        <v>1043</v>
      </c>
      <c r="Z7" s="732" t="s">
        <v>1044</v>
      </c>
      <c r="AA7" s="732" t="s">
        <v>1045</v>
      </c>
      <c r="AB7" s="1034"/>
    </row>
    <row r="8" spans="2:28" ht="15.75" thickBot="1" x14ac:dyDescent="0.3">
      <c r="B8" s="1035" t="s">
        <v>1046</v>
      </c>
      <c r="C8" s="1036"/>
      <c r="D8" s="1023"/>
      <c r="E8" s="1024"/>
      <c r="F8" s="1024"/>
      <c r="G8" s="1024"/>
      <c r="H8" s="1025"/>
      <c r="I8" s="1023"/>
      <c r="J8" s="1024"/>
      <c r="K8" s="1024"/>
      <c r="L8" s="1024"/>
      <c r="M8" s="1025"/>
      <c r="N8" s="1023"/>
      <c r="O8" s="1024"/>
      <c r="P8" s="1024"/>
      <c r="Q8" s="1024"/>
      <c r="R8" s="1025"/>
      <c r="S8" s="1023"/>
      <c r="T8" s="1024"/>
      <c r="U8" s="1024"/>
      <c r="V8" s="1024"/>
      <c r="W8" s="1025"/>
      <c r="X8" s="1023"/>
      <c r="Y8" s="1024"/>
      <c r="Z8" s="1024"/>
      <c r="AA8" s="1024"/>
      <c r="AB8" s="1025"/>
    </row>
    <row r="9" spans="2:28" x14ac:dyDescent="0.25">
      <c r="B9" s="659">
        <v>1</v>
      </c>
      <c r="C9" s="660" t="s">
        <v>1047</v>
      </c>
      <c r="D9" s="661">
        <v>23041.36625571</v>
      </c>
      <c r="E9" s="662">
        <v>0</v>
      </c>
      <c r="F9" s="662">
        <v>0</v>
      </c>
      <c r="G9" s="663">
        <v>0</v>
      </c>
      <c r="H9" s="664">
        <v>23041.36625571</v>
      </c>
      <c r="I9" s="661">
        <v>22913.253399470002</v>
      </c>
      <c r="J9" s="662">
        <v>0</v>
      </c>
      <c r="K9" s="662">
        <v>0</v>
      </c>
      <c r="L9" s="663">
        <v>0</v>
      </c>
      <c r="M9" s="664">
        <v>22913.253399470002</v>
      </c>
      <c r="N9" s="661">
        <v>22189.514309419999</v>
      </c>
      <c r="O9" s="662">
        <v>0</v>
      </c>
      <c r="P9" s="662">
        <v>0</v>
      </c>
      <c r="Q9" s="663">
        <v>0</v>
      </c>
      <c r="R9" s="664">
        <v>22189.514309419999</v>
      </c>
      <c r="S9" s="661">
        <v>21631.387835150003</v>
      </c>
      <c r="T9" s="662">
        <v>0</v>
      </c>
      <c r="U9" s="662">
        <v>0</v>
      </c>
      <c r="V9" s="663">
        <v>0</v>
      </c>
      <c r="W9" s="665">
        <v>21631.387835150003</v>
      </c>
      <c r="X9" s="666">
        <v>21377.37557244</v>
      </c>
      <c r="Y9" s="667">
        <v>0</v>
      </c>
      <c r="Z9" s="667">
        <v>0</v>
      </c>
      <c r="AA9" s="668">
        <v>0</v>
      </c>
      <c r="AB9" s="669">
        <v>21377.37557244</v>
      </c>
    </row>
    <row r="10" spans="2:28" x14ac:dyDescent="0.25">
      <c r="B10" s="670">
        <v>2</v>
      </c>
      <c r="C10" s="671" t="s">
        <v>1048</v>
      </c>
      <c r="D10" s="672">
        <v>23041.36625571</v>
      </c>
      <c r="E10" s="673">
        <v>0</v>
      </c>
      <c r="F10" s="673">
        <v>0</v>
      </c>
      <c r="G10" s="674">
        <v>0</v>
      </c>
      <c r="H10" s="675">
        <v>23041.36625571</v>
      </c>
      <c r="I10" s="672">
        <v>22913.253399470002</v>
      </c>
      <c r="J10" s="673">
        <v>0</v>
      </c>
      <c r="K10" s="673">
        <v>0</v>
      </c>
      <c r="L10" s="674">
        <v>0</v>
      </c>
      <c r="M10" s="675">
        <v>22913.253399470002</v>
      </c>
      <c r="N10" s="676">
        <v>22189.514309419999</v>
      </c>
      <c r="O10" s="676">
        <v>0</v>
      </c>
      <c r="P10" s="676">
        <v>0</v>
      </c>
      <c r="Q10" s="676">
        <v>0</v>
      </c>
      <c r="R10" s="676">
        <v>22189.514309419999</v>
      </c>
      <c r="S10" s="672">
        <v>21631.387835150003</v>
      </c>
      <c r="T10" s="676">
        <v>0</v>
      </c>
      <c r="U10" s="676">
        <v>0</v>
      </c>
      <c r="V10" s="676">
        <v>0</v>
      </c>
      <c r="W10" s="677">
        <v>21631.387835150003</v>
      </c>
      <c r="X10" s="678">
        <v>21377.37557244</v>
      </c>
      <c r="Y10" s="676">
        <v>0</v>
      </c>
      <c r="Z10" s="676">
        <v>0</v>
      </c>
      <c r="AA10" s="676">
        <v>0</v>
      </c>
      <c r="AB10" s="679">
        <v>21377.37557244</v>
      </c>
    </row>
    <row r="11" spans="2:28" x14ac:dyDescent="0.25">
      <c r="B11" s="670">
        <v>3</v>
      </c>
      <c r="C11" s="671" t="s">
        <v>1049</v>
      </c>
      <c r="D11" s="680"/>
      <c r="E11" s="673">
        <v>0</v>
      </c>
      <c r="F11" s="673">
        <v>0</v>
      </c>
      <c r="G11" s="674">
        <v>0</v>
      </c>
      <c r="H11" s="675">
        <v>0</v>
      </c>
      <c r="I11" s="680"/>
      <c r="J11" s="673">
        <v>0</v>
      </c>
      <c r="K11" s="673">
        <v>0</v>
      </c>
      <c r="L11" s="674">
        <v>0</v>
      </c>
      <c r="M11" s="675">
        <v>0</v>
      </c>
      <c r="N11" s="680"/>
      <c r="O11" s="676">
        <v>0</v>
      </c>
      <c r="P11" s="676">
        <v>0</v>
      </c>
      <c r="Q11" s="676">
        <v>0</v>
      </c>
      <c r="R11" s="676">
        <v>0</v>
      </c>
      <c r="S11" s="680"/>
      <c r="T11" s="676">
        <v>0</v>
      </c>
      <c r="U11" s="676">
        <v>0</v>
      </c>
      <c r="V11" s="676">
        <v>0</v>
      </c>
      <c r="W11" s="677">
        <v>0</v>
      </c>
      <c r="X11" s="680"/>
      <c r="Y11" s="676">
        <v>0</v>
      </c>
      <c r="Z11" s="676">
        <v>0</v>
      </c>
      <c r="AA11" s="676">
        <v>0</v>
      </c>
      <c r="AB11" s="679">
        <v>0</v>
      </c>
    </row>
    <row r="12" spans="2:28" x14ac:dyDescent="0.25">
      <c r="B12" s="681">
        <v>4</v>
      </c>
      <c r="C12" s="682" t="s">
        <v>1050</v>
      </c>
      <c r="D12" s="680"/>
      <c r="E12" s="683">
        <v>0</v>
      </c>
      <c r="F12" s="683">
        <v>0</v>
      </c>
      <c r="G12" s="684">
        <v>0</v>
      </c>
      <c r="H12" s="685">
        <v>0</v>
      </c>
      <c r="I12" s="680"/>
      <c r="J12" s="683">
        <v>0</v>
      </c>
      <c r="K12" s="683">
        <v>0</v>
      </c>
      <c r="L12" s="684">
        <v>0</v>
      </c>
      <c r="M12" s="685">
        <v>0</v>
      </c>
      <c r="N12" s="680"/>
      <c r="O12" s="683">
        <v>0</v>
      </c>
      <c r="P12" s="683">
        <v>0</v>
      </c>
      <c r="Q12" s="684">
        <v>0</v>
      </c>
      <c r="R12" s="685">
        <v>0</v>
      </c>
      <c r="S12" s="680"/>
      <c r="T12" s="683">
        <v>0</v>
      </c>
      <c r="U12" s="683">
        <v>0</v>
      </c>
      <c r="V12" s="684">
        <v>0</v>
      </c>
      <c r="W12" s="686">
        <v>0</v>
      </c>
      <c r="X12" s="680"/>
      <c r="Y12" s="683">
        <v>0</v>
      </c>
      <c r="Z12" s="683">
        <v>0</v>
      </c>
      <c r="AA12" s="684">
        <v>0</v>
      </c>
      <c r="AB12" s="685">
        <v>0</v>
      </c>
    </row>
    <row r="13" spans="2:28" x14ac:dyDescent="0.25">
      <c r="B13" s="670">
        <v>5</v>
      </c>
      <c r="C13" s="671" t="s">
        <v>1007</v>
      </c>
      <c r="D13" s="680"/>
      <c r="E13" s="676">
        <v>0</v>
      </c>
      <c r="F13" s="676">
        <v>0</v>
      </c>
      <c r="G13" s="674">
        <v>0</v>
      </c>
      <c r="H13" s="675">
        <v>0</v>
      </c>
      <c r="I13" s="680"/>
      <c r="J13" s="676">
        <v>0</v>
      </c>
      <c r="K13" s="676">
        <v>0</v>
      </c>
      <c r="L13" s="674">
        <v>0</v>
      </c>
      <c r="M13" s="675">
        <v>0</v>
      </c>
      <c r="N13" s="680"/>
      <c r="O13" s="676">
        <v>0</v>
      </c>
      <c r="P13" s="676">
        <v>0</v>
      </c>
      <c r="Q13" s="676">
        <v>0</v>
      </c>
      <c r="R13" s="676">
        <v>0</v>
      </c>
      <c r="S13" s="680"/>
      <c r="T13" s="676">
        <v>0</v>
      </c>
      <c r="U13" s="676">
        <v>0</v>
      </c>
      <c r="V13" s="676">
        <v>0</v>
      </c>
      <c r="W13" s="677">
        <v>0</v>
      </c>
      <c r="X13" s="680"/>
      <c r="Y13" s="676">
        <v>0</v>
      </c>
      <c r="Z13" s="676">
        <v>0</v>
      </c>
      <c r="AA13" s="676">
        <v>0</v>
      </c>
      <c r="AB13" s="679">
        <v>0</v>
      </c>
    </row>
    <row r="14" spans="2:28" x14ac:dyDescent="0.25">
      <c r="B14" s="670">
        <v>6</v>
      </c>
      <c r="C14" s="671" t="s">
        <v>1008</v>
      </c>
      <c r="D14" s="680"/>
      <c r="E14" s="676">
        <v>0</v>
      </c>
      <c r="F14" s="676">
        <v>0</v>
      </c>
      <c r="G14" s="674">
        <v>0</v>
      </c>
      <c r="H14" s="675">
        <v>0</v>
      </c>
      <c r="I14" s="680"/>
      <c r="J14" s="676">
        <v>0</v>
      </c>
      <c r="K14" s="676">
        <v>0</v>
      </c>
      <c r="L14" s="674">
        <v>0</v>
      </c>
      <c r="M14" s="675">
        <v>0</v>
      </c>
      <c r="N14" s="680"/>
      <c r="O14" s="676">
        <v>0</v>
      </c>
      <c r="P14" s="676">
        <v>0</v>
      </c>
      <c r="Q14" s="676">
        <v>0</v>
      </c>
      <c r="R14" s="676">
        <v>0</v>
      </c>
      <c r="S14" s="680"/>
      <c r="T14" s="676">
        <v>0</v>
      </c>
      <c r="U14" s="676">
        <v>0</v>
      </c>
      <c r="V14" s="676">
        <v>0</v>
      </c>
      <c r="W14" s="677">
        <v>0</v>
      </c>
      <c r="X14" s="680"/>
      <c r="Y14" s="676">
        <v>0</v>
      </c>
      <c r="Z14" s="676">
        <v>0</v>
      </c>
      <c r="AA14" s="676">
        <v>0</v>
      </c>
      <c r="AB14" s="679">
        <v>0</v>
      </c>
    </row>
    <row r="15" spans="2:28" x14ac:dyDescent="0.25">
      <c r="B15" s="681">
        <v>7</v>
      </c>
      <c r="C15" s="682" t="s">
        <v>1051</v>
      </c>
      <c r="D15" s="680"/>
      <c r="E15" s="683">
        <v>83.107901010000006</v>
      </c>
      <c r="F15" s="683">
        <v>0</v>
      </c>
      <c r="G15" s="684">
        <v>0</v>
      </c>
      <c r="H15" s="685">
        <v>0</v>
      </c>
      <c r="I15" s="680"/>
      <c r="J15" s="683">
        <v>40.666097200000003</v>
      </c>
      <c r="K15" s="683">
        <v>0</v>
      </c>
      <c r="L15" s="684">
        <v>0</v>
      </c>
      <c r="M15" s="685">
        <v>0</v>
      </c>
      <c r="N15" s="680"/>
      <c r="O15" s="683">
        <v>37.528652099999995</v>
      </c>
      <c r="P15" s="683">
        <v>0</v>
      </c>
      <c r="Q15" s="684">
        <v>0</v>
      </c>
      <c r="R15" s="685">
        <v>0</v>
      </c>
      <c r="S15" s="680"/>
      <c r="T15" s="683">
        <v>355.87621866000001</v>
      </c>
      <c r="U15" s="683">
        <v>0</v>
      </c>
      <c r="V15" s="684">
        <v>0</v>
      </c>
      <c r="W15" s="686">
        <v>0</v>
      </c>
      <c r="X15" s="680"/>
      <c r="Y15" s="683">
        <v>532.79966696999998</v>
      </c>
      <c r="Z15" s="683">
        <v>0</v>
      </c>
      <c r="AA15" s="684">
        <v>0</v>
      </c>
      <c r="AB15" s="685">
        <v>0</v>
      </c>
    </row>
    <row r="16" spans="2:28" x14ac:dyDescent="0.25">
      <c r="B16" s="670">
        <v>8</v>
      </c>
      <c r="C16" s="671" t="s">
        <v>1052</v>
      </c>
      <c r="D16" s="680"/>
      <c r="E16" s="687">
        <v>0</v>
      </c>
      <c r="F16" s="676">
        <v>0</v>
      </c>
      <c r="G16" s="674">
        <v>0</v>
      </c>
      <c r="H16" s="675">
        <v>0</v>
      </c>
      <c r="I16" s="680"/>
      <c r="J16" s="687">
        <v>0</v>
      </c>
      <c r="K16" s="676">
        <v>0</v>
      </c>
      <c r="L16" s="674">
        <v>0</v>
      </c>
      <c r="M16" s="675">
        <v>0</v>
      </c>
      <c r="N16" s="680"/>
      <c r="O16" s="676">
        <v>0</v>
      </c>
      <c r="P16" s="676">
        <v>0</v>
      </c>
      <c r="Q16" s="676">
        <v>0</v>
      </c>
      <c r="R16" s="676">
        <v>0</v>
      </c>
      <c r="S16" s="680"/>
      <c r="T16" s="676">
        <v>0</v>
      </c>
      <c r="U16" s="676">
        <v>0</v>
      </c>
      <c r="V16" s="676">
        <v>0</v>
      </c>
      <c r="W16" s="677">
        <v>0</v>
      </c>
      <c r="X16" s="680"/>
      <c r="Y16" s="676">
        <v>0</v>
      </c>
      <c r="Z16" s="676">
        <v>0</v>
      </c>
      <c r="AA16" s="676">
        <v>0</v>
      </c>
      <c r="AB16" s="679">
        <v>0</v>
      </c>
    </row>
    <row r="17" spans="2:28" x14ac:dyDescent="0.25">
      <c r="B17" s="670">
        <v>9</v>
      </c>
      <c r="C17" s="671" t="s">
        <v>1053</v>
      </c>
      <c r="D17" s="680"/>
      <c r="E17" s="676">
        <v>83.107901010000006</v>
      </c>
      <c r="F17" s="676">
        <v>0</v>
      </c>
      <c r="G17" s="674">
        <v>0</v>
      </c>
      <c r="H17" s="675">
        <v>0</v>
      </c>
      <c r="I17" s="680"/>
      <c r="J17" s="676">
        <v>40.666097200000003</v>
      </c>
      <c r="K17" s="676">
        <v>0</v>
      </c>
      <c r="L17" s="674">
        <v>0</v>
      </c>
      <c r="M17" s="675">
        <v>0</v>
      </c>
      <c r="N17" s="680"/>
      <c r="O17" s="676">
        <v>37.528652099999995</v>
      </c>
      <c r="P17" s="676">
        <v>0</v>
      </c>
      <c r="Q17" s="676">
        <v>0</v>
      </c>
      <c r="R17" s="676">
        <v>0</v>
      </c>
      <c r="S17" s="680"/>
      <c r="T17" s="676">
        <v>355.87621866000001</v>
      </c>
      <c r="U17" s="676">
        <v>0</v>
      </c>
      <c r="V17" s="676">
        <v>0</v>
      </c>
      <c r="W17" s="677">
        <v>0</v>
      </c>
      <c r="X17" s="680"/>
      <c r="Y17" s="676">
        <v>532.79966696999998</v>
      </c>
      <c r="Z17" s="676">
        <v>0</v>
      </c>
      <c r="AA17" s="676">
        <v>0</v>
      </c>
      <c r="AB17" s="679">
        <v>0</v>
      </c>
    </row>
    <row r="18" spans="2:28" x14ac:dyDescent="0.25">
      <c r="B18" s="681">
        <v>10</v>
      </c>
      <c r="C18" s="682" t="s">
        <v>1054</v>
      </c>
      <c r="D18" s="680"/>
      <c r="E18" s="683">
        <v>0</v>
      </c>
      <c r="F18" s="683">
        <v>0</v>
      </c>
      <c r="G18" s="683">
        <v>0</v>
      </c>
      <c r="H18" s="683">
        <v>0</v>
      </c>
      <c r="I18" s="680"/>
      <c r="J18" s="683">
        <v>0</v>
      </c>
      <c r="K18" s="683">
        <v>0</v>
      </c>
      <c r="L18" s="683">
        <v>0</v>
      </c>
      <c r="M18" s="683">
        <v>0</v>
      </c>
      <c r="N18" s="680"/>
      <c r="O18" s="683">
        <v>0</v>
      </c>
      <c r="P18" s="683">
        <v>0</v>
      </c>
      <c r="Q18" s="683">
        <v>0</v>
      </c>
      <c r="R18" s="683">
        <v>0</v>
      </c>
      <c r="S18" s="680"/>
      <c r="T18" s="683">
        <v>0</v>
      </c>
      <c r="U18" s="683">
        <v>0</v>
      </c>
      <c r="V18" s="683">
        <v>0</v>
      </c>
      <c r="W18" s="688">
        <v>0</v>
      </c>
      <c r="X18" s="680"/>
      <c r="Y18" s="683">
        <v>0</v>
      </c>
      <c r="Z18" s="683">
        <v>0</v>
      </c>
      <c r="AA18" s="683">
        <v>0</v>
      </c>
      <c r="AB18" s="689">
        <v>0</v>
      </c>
    </row>
    <row r="19" spans="2:28" x14ac:dyDescent="0.25">
      <c r="B19" s="681">
        <v>11</v>
      </c>
      <c r="C19" s="682" t="s">
        <v>1055</v>
      </c>
      <c r="D19" s="690">
        <v>0</v>
      </c>
      <c r="E19" s="683">
        <v>3533.5813543499935</v>
      </c>
      <c r="F19" s="683">
        <v>0</v>
      </c>
      <c r="G19" s="683">
        <v>750</v>
      </c>
      <c r="H19" s="683">
        <v>750</v>
      </c>
      <c r="I19" s="690">
        <v>0</v>
      </c>
      <c r="J19" s="683">
        <v>3479.0346505199891</v>
      </c>
      <c r="K19" s="683">
        <v>0</v>
      </c>
      <c r="L19" s="683">
        <v>750</v>
      </c>
      <c r="M19" s="683">
        <v>750</v>
      </c>
      <c r="N19" s="690">
        <v>49.632960189999999</v>
      </c>
      <c r="O19" s="683">
        <v>5010.2053628799949</v>
      </c>
      <c r="P19" s="683">
        <v>0</v>
      </c>
      <c r="Q19" s="683">
        <v>750</v>
      </c>
      <c r="R19" s="683">
        <v>750</v>
      </c>
      <c r="S19" s="690">
        <v>40.276257909999998</v>
      </c>
      <c r="T19" s="683">
        <v>3805.152143800035</v>
      </c>
      <c r="U19" s="683">
        <v>0</v>
      </c>
      <c r="V19" s="683">
        <v>750</v>
      </c>
      <c r="W19" s="688">
        <v>750</v>
      </c>
      <c r="X19" s="690">
        <v>41.059798600000001</v>
      </c>
      <c r="Y19" s="683">
        <v>2425.0692613100091</v>
      </c>
      <c r="Z19" s="683">
        <v>0</v>
      </c>
      <c r="AA19" s="683">
        <v>750</v>
      </c>
      <c r="AB19" s="689">
        <v>750</v>
      </c>
    </row>
    <row r="20" spans="2:28" x14ac:dyDescent="0.25">
      <c r="B20" s="670">
        <v>12</v>
      </c>
      <c r="C20" s="671" t="s">
        <v>1056</v>
      </c>
      <c r="D20" s="678">
        <v>0</v>
      </c>
      <c r="E20" s="691"/>
      <c r="F20" s="691"/>
      <c r="G20" s="691"/>
      <c r="H20" s="692"/>
      <c r="I20" s="678">
        <v>0</v>
      </c>
      <c r="J20" s="691"/>
      <c r="K20" s="691"/>
      <c r="L20" s="691"/>
      <c r="M20" s="692"/>
      <c r="N20" s="676">
        <v>49.632960189999999</v>
      </c>
      <c r="O20" s="691"/>
      <c r="P20" s="691"/>
      <c r="Q20" s="691"/>
      <c r="R20" s="692"/>
      <c r="S20" s="676">
        <v>40.276257909999998</v>
      </c>
      <c r="T20" s="691"/>
      <c r="U20" s="691"/>
      <c r="V20" s="691"/>
      <c r="W20" s="693"/>
      <c r="X20" s="678">
        <v>41.059798600000001</v>
      </c>
      <c r="Y20" s="691"/>
      <c r="Z20" s="691"/>
      <c r="AA20" s="691"/>
      <c r="AB20" s="692"/>
    </row>
    <row r="21" spans="2:28" ht="30" x14ac:dyDescent="0.25">
      <c r="B21" s="670">
        <v>13</v>
      </c>
      <c r="C21" s="671" t="s">
        <v>1057</v>
      </c>
      <c r="D21" s="680"/>
      <c r="E21" s="676">
        <v>3533.5813543499935</v>
      </c>
      <c r="F21" s="676">
        <v>0</v>
      </c>
      <c r="G21" s="674">
        <v>750</v>
      </c>
      <c r="H21" s="675">
        <v>750</v>
      </c>
      <c r="I21" s="680"/>
      <c r="J21" s="676">
        <v>3479.0346505199891</v>
      </c>
      <c r="K21" s="676">
        <v>0</v>
      </c>
      <c r="L21" s="674">
        <v>750</v>
      </c>
      <c r="M21" s="675">
        <v>750</v>
      </c>
      <c r="N21" s="680"/>
      <c r="O21" s="676">
        <v>5010.2053628799949</v>
      </c>
      <c r="P21" s="676">
        <v>0</v>
      </c>
      <c r="Q21" s="676">
        <v>750</v>
      </c>
      <c r="R21" s="676">
        <v>750</v>
      </c>
      <c r="S21" s="680"/>
      <c r="T21" s="676">
        <v>3805.152143800035</v>
      </c>
      <c r="U21" s="676">
        <v>0</v>
      </c>
      <c r="V21" s="676">
        <v>750</v>
      </c>
      <c r="W21" s="677">
        <v>750</v>
      </c>
      <c r="X21" s="680"/>
      <c r="Y21" s="676">
        <v>2425.0692613100091</v>
      </c>
      <c r="Z21" s="676">
        <v>0</v>
      </c>
      <c r="AA21" s="676">
        <v>750</v>
      </c>
      <c r="AB21" s="679">
        <v>750</v>
      </c>
    </row>
    <row r="22" spans="2:28" ht="15.75" thickBot="1" x14ac:dyDescent="0.3">
      <c r="B22" s="694">
        <v>14</v>
      </c>
      <c r="C22" s="695" t="s">
        <v>1058</v>
      </c>
      <c r="D22" s="696"/>
      <c r="E22" s="697"/>
      <c r="F22" s="697"/>
      <c r="G22" s="697"/>
      <c r="H22" s="698">
        <v>23791.36625571</v>
      </c>
      <c r="I22" s="696"/>
      <c r="J22" s="697"/>
      <c r="K22" s="697"/>
      <c r="L22" s="697"/>
      <c r="M22" s="698">
        <v>23663.253399470002</v>
      </c>
      <c r="N22" s="696"/>
      <c r="O22" s="697"/>
      <c r="P22" s="697"/>
      <c r="Q22" s="697"/>
      <c r="R22" s="676">
        <v>22939.514309419999</v>
      </c>
      <c r="S22" s="696"/>
      <c r="T22" s="697"/>
      <c r="U22" s="697"/>
      <c r="V22" s="697"/>
      <c r="W22" s="676">
        <v>22381.387835150003</v>
      </c>
      <c r="X22" s="700"/>
      <c r="Y22" s="701"/>
      <c r="Z22" s="701"/>
      <c r="AA22" s="701"/>
      <c r="AB22" s="679">
        <v>22127.37557244</v>
      </c>
    </row>
    <row r="23" spans="2:28" ht="15.75" thickBot="1" x14ac:dyDescent="0.3">
      <c r="B23" s="1023" t="s">
        <v>1059</v>
      </c>
      <c r="C23" s="1025"/>
      <c r="D23" s="1023"/>
      <c r="E23" s="1024"/>
      <c r="F23" s="1024"/>
      <c r="G23" s="1024"/>
      <c r="H23" s="1025"/>
      <c r="I23" s="1023"/>
      <c r="J23" s="1024"/>
      <c r="K23" s="1024"/>
      <c r="L23" s="1024"/>
      <c r="M23" s="1025"/>
      <c r="N23" s="1023"/>
      <c r="O23" s="1024"/>
      <c r="P23" s="1024"/>
      <c r="Q23" s="1024"/>
      <c r="R23" s="1025"/>
      <c r="S23" s="1023"/>
      <c r="T23" s="1024"/>
      <c r="U23" s="1024"/>
      <c r="V23" s="1024"/>
      <c r="W23" s="1025"/>
      <c r="X23" s="1023"/>
      <c r="Y23" s="1024"/>
      <c r="Z23" s="1024"/>
      <c r="AA23" s="1024"/>
      <c r="AB23" s="1025"/>
    </row>
    <row r="24" spans="2:28" x14ac:dyDescent="0.25">
      <c r="B24" s="703">
        <v>15</v>
      </c>
      <c r="C24" s="660" t="s">
        <v>1004</v>
      </c>
      <c r="D24" s="704"/>
      <c r="E24" s="705"/>
      <c r="F24" s="705"/>
      <c r="G24" s="706"/>
      <c r="H24" s="707">
        <v>5291.8779187497921</v>
      </c>
      <c r="I24" s="704"/>
      <c r="J24" s="705"/>
      <c r="K24" s="705"/>
      <c r="L24" s="706"/>
      <c r="M24" s="707">
        <v>972.44084015211479</v>
      </c>
      <c r="N24" s="704"/>
      <c r="O24" s="705"/>
      <c r="P24" s="705"/>
      <c r="Q24" s="706"/>
      <c r="R24" s="707">
        <v>4399.5399907468445</v>
      </c>
      <c r="S24" s="704"/>
      <c r="T24" s="705"/>
      <c r="U24" s="705"/>
      <c r="V24" s="706"/>
      <c r="W24" s="707">
        <v>3056.6924661269609</v>
      </c>
      <c r="X24" s="704"/>
      <c r="Y24" s="705"/>
      <c r="Z24" s="705"/>
      <c r="AA24" s="706"/>
      <c r="AB24" s="707">
        <v>923.97606794595356</v>
      </c>
    </row>
    <row r="25" spans="2:28" ht="30" x14ac:dyDescent="0.25">
      <c r="B25" s="681" t="s">
        <v>1060</v>
      </c>
      <c r="C25" s="682" t="s">
        <v>1061</v>
      </c>
      <c r="D25" s="708"/>
      <c r="E25" s="683">
        <v>0</v>
      </c>
      <c r="F25" s="683">
        <v>0</v>
      </c>
      <c r="G25" s="684">
        <v>0</v>
      </c>
      <c r="H25" s="685">
        <v>0</v>
      </c>
      <c r="I25" s="708"/>
      <c r="J25" s="683">
        <v>0</v>
      </c>
      <c r="K25" s="683">
        <v>0</v>
      </c>
      <c r="L25" s="684">
        <v>0</v>
      </c>
      <c r="M25" s="685">
        <v>0</v>
      </c>
      <c r="N25" s="708"/>
      <c r="O25" s="683">
        <v>0</v>
      </c>
      <c r="P25" s="683">
        <v>0</v>
      </c>
      <c r="Q25" s="683">
        <v>0</v>
      </c>
      <c r="R25" s="683">
        <v>0</v>
      </c>
      <c r="S25" s="708"/>
      <c r="T25" s="683">
        <v>0</v>
      </c>
      <c r="U25" s="683">
        <v>0</v>
      </c>
      <c r="V25" s="683">
        <v>0</v>
      </c>
      <c r="W25" s="683">
        <v>0</v>
      </c>
      <c r="X25" s="708"/>
      <c r="Y25" s="683">
        <v>0</v>
      </c>
      <c r="Z25" s="683">
        <v>0</v>
      </c>
      <c r="AA25" s="683">
        <v>0</v>
      </c>
      <c r="AB25" s="689">
        <v>0</v>
      </c>
    </row>
    <row r="26" spans="2:28" ht="30" x14ac:dyDescent="0.25">
      <c r="B26" s="681">
        <v>16</v>
      </c>
      <c r="C26" s="682" t="s">
        <v>1062</v>
      </c>
      <c r="D26" s="709"/>
      <c r="E26" s="683">
        <v>0</v>
      </c>
      <c r="F26" s="683">
        <v>0</v>
      </c>
      <c r="G26" s="684">
        <v>0</v>
      </c>
      <c r="H26" s="685">
        <v>0</v>
      </c>
      <c r="I26" s="709"/>
      <c r="J26" s="683">
        <v>0</v>
      </c>
      <c r="K26" s="683">
        <v>0</v>
      </c>
      <c r="L26" s="684">
        <v>0</v>
      </c>
      <c r="M26" s="685">
        <v>0</v>
      </c>
      <c r="N26" s="709"/>
      <c r="O26" s="683">
        <v>0</v>
      </c>
      <c r="P26" s="683">
        <v>0</v>
      </c>
      <c r="Q26" s="683">
        <v>0</v>
      </c>
      <c r="R26" s="683">
        <v>0</v>
      </c>
      <c r="S26" s="709"/>
      <c r="T26" s="683">
        <v>0</v>
      </c>
      <c r="U26" s="683">
        <v>0</v>
      </c>
      <c r="V26" s="683">
        <v>0</v>
      </c>
      <c r="W26" s="683">
        <v>0</v>
      </c>
      <c r="X26" s="709"/>
      <c r="Y26" s="683">
        <v>0</v>
      </c>
      <c r="Z26" s="683">
        <v>0</v>
      </c>
      <c r="AA26" s="683">
        <v>0</v>
      </c>
      <c r="AB26" s="689">
        <v>0</v>
      </c>
    </row>
    <row r="27" spans="2:28" x14ac:dyDescent="0.25">
      <c r="B27" s="681">
        <v>17</v>
      </c>
      <c r="C27" s="682" t="s">
        <v>1063</v>
      </c>
      <c r="D27" s="709"/>
      <c r="E27" s="683">
        <v>7219.8859251499998</v>
      </c>
      <c r="F27" s="683">
        <v>457.92650173000004</v>
      </c>
      <c r="G27" s="684">
        <v>1632.4492852760916</v>
      </c>
      <c r="H27" s="685">
        <v>2302.750142720678</v>
      </c>
      <c r="I27" s="709"/>
      <c r="J27" s="683">
        <v>7251.7982104491011</v>
      </c>
      <c r="K27" s="683">
        <v>1087.3583311815178</v>
      </c>
      <c r="L27" s="684">
        <v>2135.9548167184948</v>
      </c>
      <c r="M27" s="685">
        <v>3289.1054805910189</v>
      </c>
      <c r="N27" s="709"/>
      <c r="O27" s="683">
        <v>804.52527458891996</v>
      </c>
      <c r="P27" s="683">
        <v>1586.2809505345986</v>
      </c>
      <c r="Q27" s="684">
        <v>3741.7424566052628</v>
      </c>
      <c r="R27" s="685">
        <v>4621.011897285397</v>
      </c>
      <c r="S27" s="709"/>
      <c r="T27" s="683">
        <v>8535.3344256803302</v>
      </c>
      <c r="U27" s="683">
        <v>216.13946487814542</v>
      </c>
      <c r="V27" s="684">
        <v>1626.4125150140521</v>
      </c>
      <c r="W27" s="685">
        <v>3213.9945018301496</v>
      </c>
      <c r="X27" s="709"/>
      <c r="Y27" s="683">
        <v>8391.8338831185574</v>
      </c>
      <c r="Z27" s="683">
        <v>538.45205112157066</v>
      </c>
      <c r="AA27" s="684">
        <v>1820.4800621080142</v>
      </c>
      <c r="AB27" s="685">
        <v>4449.4705203011399</v>
      </c>
    </row>
    <row r="28" spans="2:28" ht="45" x14ac:dyDescent="0.25">
      <c r="B28" s="670">
        <v>18</v>
      </c>
      <c r="C28" s="710" t="s">
        <v>1064</v>
      </c>
      <c r="D28" s="709"/>
      <c r="E28" s="676">
        <v>0</v>
      </c>
      <c r="F28" s="676">
        <v>0</v>
      </c>
      <c r="G28" s="674">
        <v>0</v>
      </c>
      <c r="H28" s="675">
        <v>0</v>
      </c>
      <c r="I28" s="709"/>
      <c r="J28" s="676">
        <v>0</v>
      </c>
      <c r="K28" s="676">
        <v>0</v>
      </c>
      <c r="L28" s="674">
        <v>0</v>
      </c>
      <c r="M28" s="675">
        <v>0</v>
      </c>
      <c r="N28" s="709"/>
      <c r="O28" s="676">
        <v>0</v>
      </c>
      <c r="P28" s="676">
        <v>0</v>
      </c>
      <c r="Q28" s="676">
        <v>0</v>
      </c>
      <c r="R28" s="676">
        <v>0</v>
      </c>
      <c r="S28" s="709"/>
      <c r="T28" s="676">
        <v>0</v>
      </c>
      <c r="U28" s="676">
        <v>0</v>
      </c>
      <c r="V28" s="676">
        <v>0</v>
      </c>
      <c r="W28" s="676">
        <v>0</v>
      </c>
      <c r="X28" s="709"/>
      <c r="Y28" s="676">
        <v>0</v>
      </c>
      <c r="Z28" s="676">
        <v>0</v>
      </c>
      <c r="AA28" s="676">
        <v>0</v>
      </c>
      <c r="AB28" s="679">
        <v>0</v>
      </c>
    </row>
    <row r="29" spans="2:28" ht="45" x14ac:dyDescent="0.25">
      <c r="B29" s="670">
        <v>19</v>
      </c>
      <c r="C29" s="671" t="s">
        <v>1065</v>
      </c>
      <c r="D29" s="709"/>
      <c r="E29" s="676">
        <v>7166.88240701</v>
      </c>
      <c r="F29" s="676">
        <v>0</v>
      </c>
      <c r="G29" s="674">
        <v>0</v>
      </c>
      <c r="H29" s="675">
        <v>441.67576824899999</v>
      </c>
      <c r="I29" s="709"/>
      <c r="J29" s="676">
        <v>6563.8001179799994</v>
      </c>
      <c r="K29" s="676">
        <v>0</v>
      </c>
      <c r="L29" s="674">
        <v>0</v>
      </c>
      <c r="M29" s="675">
        <v>369.91979560300001</v>
      </c>
      <c r="N29" s="709"/>
      <c r="O29" s="676">
        <v>694.15044931</v>
      </c>
      <c r="P29" s="676">
        <v>0</v>
      </c>
      <c r="Q29" s="676">
        <v>0</v>
      </c>
      <c r="R29" s="676">
        <v>69.415044930999997</v>
      </c>
      <c r="S29" s="709"/>
      <c r="T29" s="676">
        <v>7068.7066540499991</v>
      </c>
      <c r="U29" s="676">
        <v>0</v>
      </c>
      <c r="V29" s="676">
        <v>0</v>
      </c>
      <c r="W29" s="676">
        <v>381.86322137700006</v>
      </c>
      <c r="X29" s="709"/>
      <c r="Y29" s="676">
        <v>5993.3456982399975</v>
      </c>
      <c r="Z29" s="676">
        <v>0</v>
      </c>
      <c r="AA29" s="676">
        <v>0</v>
      </c>
      <c r="AB29" s="679">
        <v>340.00234516699987</v>
      </c>
    </row>
    <row r="30" spans="2:28" ht="45" x14ac:dyDescent="0.25">
      <c r="B30" s="670">
        <v>20</v>
      </c>
      <c r="C30" s="671" t="s">
        <v>1066</v>
      </c>
      <c r="D30" s="709"/>
      <c r="E30" s="676">
        <v>53.003518139999997</v>
      </c>
      <c r="F30" s="676">
        <v>2.7279977299999985</v>
      </c>
      <c r="G30" s="674">
        <v>274.00329734999997</v>
      </c>
      <c r="H30" s="675">
        <v>329.73481321999998</v>
      </c>
      <c r="I30" s="709"/>
      <c r="J30" s="676">
        <v>63.33824268</v>
      </c>
      <c r="K30" s="676">
        <v>2.8924585499999989</v>
      </c>
      <c r="L30" s="674">
        <v>283.71861252999997</v>
      </c>
      <c r="M30" s="675">
        <v>349.94931376</v>
      </c>
      <c r="N30" s="709"/>
      <c r="O30" s="676">
        <v>54.031144869999999</v>
      </c>
      <c r="P30" s="676">
        <v>1.2562999999999989E-4</v>
      </c>
      <c r="Q30" s="676">
        <v>288.2530096399999</v>
      </c>
      <c r="R30" s="676">
        <v>342.28428013999991</v>
      </c>
      <c r="S30" s="709"/>
      <c r="T30" s="676">
        <v>43.381135279999995</v>
      </c>
      <c r="U30" s="676">
        <v>0.57394391</v>
      </c>
      <c r="V30" s="676">
        <v>282.41212514999995</v>
      </c>
      <c r="W30" s="676">
        <v>326.36720434</v>
      </c>
      <c r="X30" s="709"/>
      <c r="Y30" s="676">
        <v>52.666562069999991</v>
      </c>
      <c r="Z30" s="676">
        <v>5.2000699400000014</v>
      </c>
      <c r="AA30" s="676">
        <v>322.07249363000011</v>
      </c>
      <c r="AB30" s="679">
        <v>379.9391256400001</v>
      </c>
    </row>
    <row r="31" spans="2:28" ht="30" x14ac:dyDescent="0.25">
      <c r="B31" s="670">
        <v>21</v>
      </c>
      <c r="C31" s="711" t="s">
        <v>1067</v>
      </c>
      <c r="D31" s="709"/>
      <c r="E31" s="676">
        <v>0</v>
      </c>
      <c r="F31" s="676">
        <v>0</v>
      </c>
      <c r="G31" s="674">
        <v>0</v>
      </c>
      <c r="H31" s="675">
        <v>0</v>
      </c>
      <c r="I31" s="709"/>
      <c r="J31" s="676">
        <v>0</v>
      </c>
      <c r="K31" s="676">
        <v>0</v>
      </c>
      <c r="L31" s="674">
        <v>0</v>
      </c>
      <c r="M31" s="675">
        <v>0</v>
      </c>
      <c r="N31" s="709"/>
      <c r="O31" s="676">
        <v>0</v>
      </c>
      <c r="P31" s="676">
        <v>0</v>
      </c>
      <c r="Q31" s="676">
        <v>0</v>
      </c>
      <c r="R31" s="676">
        <v>0</v>
      </c>
      <c r="S31" s="709"/>
      <c r="T31" s="676">
        <v>0</v>
      </c>
      <c r="U31" s="676">
        <v>0</v>
      </c>
      <c r="V31" s="676">
        <v>0</v>
      </c>
      <c r="W31" s="676">
        <v>0</v>
      </c>
      <c r="X31" s="709"/>
      <c r="Y31" s="676">
        <v>0</v>
      </c>
      <c r="Z31" s="676">
        <v>0</v>
      </c>
      <c r="AA31" s="676">
        <v>0</v>
      </c>
      <c r="AB31" s="679">
        <v>0</v>
      </c>
    </row>
    <row r="32" spans="2:28" x14ac:dyDescent="0.25">
      <c r="B32" s="670">
        <v>22</v>
      </c>
      <c r="C32" s="671" t="s">
        <v>1068</v>
      </c>
      <c r="D32" s="709"/>
      <c r="E32" s="676">
        <v>0</v>
      </c>
      <c r="F32" s="676">
        <v>0</v>
      </c>
      <c r="G32" s="674">
        <v>0</v>
      </c>
      <c r="H32" s="675">
        <v>0</v>
      </c>
      <c r="I32" s="709"/>
      <c r="J32" s="676">
        <v>0</v>
      </c>
      <c r="K32" s="676">
        <v>0</v>
      </c>
      <c r="L32" s="674">
        <v>0</v>
      </c>
      <c r="M32" s="675">
        <v>0</v>
      </c>
      <c r="N32" s="709"/>
      <c r="O32" s="676">
        <v>0</v>
      </c>
      <c r="P32" s="676">
        <v>0</v>
      </c>
      <c r="Q32" s="676">
        <v>0</v>
      </c>
      <c r="R32" s="676">
        <v>0</v>
      </c>
      <c r="S32" s="709"/>
      <c r="T32" s="676">
        <v>0</v>
      </c>
      <c r="U32" s="676">
        <v>0</v>
      </c>
      <c r="V32" s="676">
        <v>0</v>
      </c>
      <c r="W32" s="676">
        <v>0</v>
      </c>
      <c r="X32" s="709"/>
      <c r="Y32" s="676">
        <v>0</v>
      </c>
      <c r="Z32" s="676">
        <v>0</v>
      </c>
      <c r="AA32" s="676">
        <v>0</v>
      </c>
      <c r="AB32" s="679">
        <v>0</v>
      </c>
    </row>
    <row r="33" spans="2:28" ht="30" x14ac:dyDescent="0.25">
      <c r="B33" s="670">
        <v>23</v>
      </c>
      <c r="C33" s="711" t="s">
        <v>1067</v>
      </c>
      <c r="D33" s="709"/>
      <c r="E33" s="676">
        <v>0</v>
      </c>
      <c r="F33" s="676">
        <v>0</v>
      </c>
      <c r="G33" s="674">
        <v>0</v>
      </c>
      <c r="H33" s="675">
        <v>0</v>
      </c>
      <c r="I33" s="709"/>
      <c r="J33" s="676">
        <v>0</v>
      </c>
      <c r="K33" s="676">
        <v>0</v>
      </c>
      <c r="L33" s="674">
        <v>0</v>
      </c>
      <c r="M33" s="675">
        <v>0</v>
      </c>
      <c r="N33" s="709"/>
      <c r="O33" s="676">
        <v>0</v>
      </c>
      <c r="P33" s="676">
        <v>0</v>
      </c>
      <c r="Q33" s="676">
        <v>0</v>
      </c>
      <c r="R33" s="676">
        <v>0</v>
      </c>
      <c r="S33" s="709"/>
      <c r="T33" s="676">
        <v>0</v>
      </c>
      <c r="U33" s="676">
        <v>0</v>
      </c>
      <c r="V33" s="676">
        <v>0</v>
      </c>
      <c r="W33" s="676">
        <v>0</v>
      </c>
      <c r="X33" s="709"/>
      <c r="Y33" s="676">
        <v>0</v>
      </c>
      <c r="Z33" s="676">
        <v>0</v>
      </c>
      <c r="AA33" s="676">
        <v>0</v>
      </c>
      <c r="AB33" s="679">
        <v>0</v>
      </c>
    </row>
    <row r="34" spans="2:28" ht="45" x14ac:dyDescent="0.25">
      <c r="B34" s="670">
        <v>24</v>
      </c>
      <c r="C34" s="671" t="s">
        <v>1069</v>
      </c>
      <c r="D34" s="709"/>
      <c r="E34" s="676">
        <v>0</v>
      </c>
      <c r="F34" s="676">
        <v>455.19850400000001</v>
      </c>
      <c r="G34" s="674">
        <v>1358.4459879260917</v>
      </c>
      <c r="H34" s="675">
        <v>1531.3395612516779</v>
      </c>
      <c r="I34" s="709"/>
      <c r="J34" s="676">
        <v>624.65984978910217</v>
      </c>
      <c r="K34" s="676">
        <v>1084.4658726315179</v>
      </c>
      <c r="L34" s="674">
        <v>1852.2362041884951</v>
      </c>
      <c r="M34" s="675">
        <v>2569.2363712280189</v>
      </c>
      <c r="N34" s="709"/>
      <c r="O34" s="676">
        <v>56.343680408919958</v>
      </c>
      <c r="P34" s="676">
        <v>1586.2808249045986</v>
      </c>
      <c r="Q34" s="676">
        <v>3453.4894469652627</v>
      </c>
      <c r="R34" s="676">
        <v>4209.3125722143968</v>
      </c>
      <c r="S34" s="709"/>
      <c r="T34" s="676">
        <v>1423.2466363503313</v>
      </c>
      <c r="U34" s="676">
        <v>215.56552096814542</v>
      </c>
      <c r="V34" s="676">
        <v>1344.0003898640523</v>
      </c>
      <c r="W34" s="676">
        <v>2505.7640761131497</v>
      </c>
      <c r="X34" s="709"/>
      <c r="Y34" s="676">
        <v>2345.8216228085598</v>
      </c>
      <c r="Z34" s="676">
        <v>533.25198118157061</v>
      </c>
      <c r="AA34" s="676">
        <v>1498.4075684780141</v>
      </c>
      <c r="AB34" s="679">
        <v>3729.5290494941401</v>
      </c>
    </row>
    <row r="35" spans="2:28" x14ac:dyDescent="0.25">
      <c r="B35" s="681">
        <v>25</v>
      </c>
      <c r="C35" s="682" t="s">
        <v>1070</v>
      </c>
      <c r="D35" s="709"/>
      <c r="E35" s="683">
        <v>6544.9220472993538</v>
      </c>
      <c r="F35" s="683">
        <v>122.60263718190932</v>
      </c>
      <c r="G35" s="684">
        <v>337399.47077178909</v>
      </c>
      <c r="H35" s="685">
        <v>0</v>
      </c>
      <c r="I35" s="709"/>
      <c r="J35" s="683">
        <v>4380.9624662484721</v>
      </c>
      <c r="K35" s="683">
        <v>780.29807173121208</v>
      </c>
      <c r="L35" s="684">
        <v>338010.46506974188</v>
      </c>
      <c r="M35" s="685">
        <v>0</v>
      </c>
      <c r="N35" s="709"/>
      <c r="O35" s="683">
        <v>1900.9494017318066</v>
      </c>
      <c r="P35" s="683">
        <v>13.568689665912936</v>
      </c>
      <c r="Q35" s="683">
        <v>333683.82759835391</v>
      </c>
      <c r="R35" s="683">
        <v>0</v>
      </c>
      <c r="S35" s="709"/>
      <c r="T35" s="683">
        <v>8770.4310786031347</v>
      </c>
      <c r="U35" s="683">
        <v>15.305965352872198</v>
      </c>
      <c r="V35" s="683">
        <v>304758.492840319</v>
      </c>
      <c r="W35" s="683">
        <v>0</v>
      </c>
      <c r="X35" s="709"/>
      <c r="Y35" s="683">
        <v>2469.9048960199998</v>
      </c>
      <c r="Z35" s="683">
        <v>20.766372179989592</v>
      </c>
      <c r="AA35" s="683">
        <v>319331.61442629428</v>
      </c>
      <c r="AB35" s="689">
        <v>0</v>
      </c>
    </row>
    <row r="36" spans="2:28" x14ac:dyDescent="0.25">
      <c r="B36" s="681">
        <v>26</v>
      </c>
      <c r="C36" s="682" t="s">
        <v>1071</v>
      </c>
      <c r="D36" s="690">
        <v>0</v>
      </c>
      <c r="E36" s="712">
        <v>1.1462874600000008</v>
      </c>
      <c r="F36" s="712">
        <v>0</v>
      </c>
      <c r="G36" s="713">
        <v>1045.7530066399993</v>
      </c>
      <c r="H36" s="714">
        <v>1046.7720042744993</v>
      </c>
      <c r="I36" s="690">
        <v>0</v>
      </c>
      <c r="J36" s="712">
        <v>3.6854928400000038</v>
      </c>
      <c r="K36" s="712">
        <v>0</v>
      </c>
      <c r="L36" s="713">
        <v>1111.0371508200642</v>
      </c>
      <c r="M36" s="714">
        <v>1111.5222087810641</v>
      </c>
      <c r="N36" s="690">
        <v>0</v>
      </c>
      <c r="O36" s="712">
        <v>49.632960189999999</v>
      </c>
      <c r="P36" s="712">
        <v>0</v>
      </c>
      <c r="Q36" s="712">
        <v>923.41003279000097</v>
      </c>
      <c r="R36" s="712">
        <v>925.89168079950093</v>
      </c>
      <c r="S36" s="690">
        <v>0</v>
      </c>
      <c r="T36" s="712">
        <v>40.276257909999998</v>
      </c>
      <c r="U36" s="712">
        <v>0</v>
      </c>
      <c r="V36" s="712">
        <v>1143.50945903</v>
      </c>
      <c r="W36" s="712">
        <v>1145.5232719255</v>
      </c>
      <c r="X36" s="690">
        <v>0</v>
      </c>
      <c r="Y36" s="712">
        <v>41.059798600000001</v>
      </c>
      <c r="Z36" s="712">
        <v>0</v>
      </c>
      <c r="AA36" s="712">
        <v>555.45721133000006</v>
      </c>
      <c r="AB36" s="715">
        <v>557.51020126000003</v>
      </c>
    </row>
    <row r="37" spans="2:28" x14ac:dyDescent="0.25">
      <c r="B37" s="670">
        <v>27</v>
      </c>
      <c r="C37" s="671" t="s">
        <v>1072</v>
      </c>
      <c r="D37" s="709"/>
      <c r="E37" s="716"/>
      <c r="F37" s="716"/>
      <c r="G37" s="674">
        <v>0</v>
      </c>
      <c r="H37" s="717">
        <v>0</v>
      </c>
      <c r="I37" s="709"/>
      <c r="J37" s="716"/>
      <c r="K37" s="716"/>
      <c r="L37" s="674">
        <v>0</v>
      </c>
      <c r="M37" s="717">
        <v>0</v>
      </c>
      <c r="N37" s="709"/>
      <c r="O37" s="716"/>
      <c r="P37" s="716"/>
      <c r="Q37" s="676">
        <v>0</v>
      </c>
      <c r="R37" s="676">
        <v>0</v>
      </c>
      <c r="S37" s="709"/>
      <c r="T37" s="716"/>
      <c r="U37" s="716"/>
      <c r="V37" s="676">
        <v>0</v>
      </c>
      <c r="W37" s="676">
        <v>0</v>
      </c>
      <c r="X37" s="709"/>
      <c r="Y37" s="716"/>
      <c r="Z37" s="716"/>
      <c r="AA37" s="676">
        <v>0</v>
      </c>
      <c r="AB37" s="679">
        <v>0</v>
      </c>
    </row>
    <row r="38" spans="2:28" ht="30" x14ac:dyDescent="0.25">
      <c r="B38" s="670">
        <v>28</v>
      </c>
      <c r="C38" s="671" t="s">
        <v>1073</v>
      </c>
      <c r="D38" s="709"/>
      <c r="E38" s="676">
        <v>0</v>
      </c>
      <c r="F38" s="676">
        <v>0</v>
      </c>
      <c r="G38" s="676">
        <v>0</v>
      </c>
      <c r="H38" s="676">
        <v>0</v>
      </c>
      <c r="I38" s="709"/>
      <c r="J38" s="676">
        <v>0</v>
      </c>
      <c r="K38" s="676">
        <v>0</v>
      </c>
      <c r="L38" s="676">
        <v>0</v>
      </c>
      <c r="M38" s="676">
        <v>0</v>
      </c>
      <c r="N38" s="709"/>
      <c r="O38" s="676">
        <v>0</v>
      </c>
      <c r="P38" s="676">
        <v>0</v>
      </c>
      <c r="Q38" s="676">
        <v>0</v>
      </c>
      <c r="R38" s="676">
        <v>0</v>
      </c>
      <c r="S38" s="709"/>
      <c r="T38" s="676">
        <v>0</v>
      </c>
      <c r="U38" s="676">
        <v>0</v>
      </c>
      <c r="V38" s="676">
        <v>0</v>
      </c>
      <c r="W38" s="676">
        <v>0</v>
      </c>
      <c r="X38" s="709"/>
      <c r="Y38" s="677">
        <v>0</v>
      </c>
      <c r="Z38" s="676">
        <v>0</v>
      </c>
      <c r="AA38" s="676">
        <v>0</v>
      </c>
      <c r="AB38" s="679">
        <v>0</v>
      </c>
    </row>
    <row r="39" spans="2:28" x14ac:dyDescent="0.25">
      <c r="B39" s="670">
        <v>29</v>
      </c>
      <c r="C39" s="671" t="s">
        <v>1074</v>
      </c>
      <c r="D39" s="718"/>
      <c r="E39" s="677">
        <v>1.0122981700000009</v>
      </c>
      <c r="F39" s="1031"/>
      <c r="G39" s="1032"/>
      <c r="H39" s="676">
        <v>1.0122981700000009</v>
      </c>
      <c r="I39" s="718"/>
      <c r="J39" s="677">
        <v>0.31661402000000327</v>
      </c>
      <c r="K39" s="1031"/>
      <c r="L39" s="1032"/>
      <c r="M39" s="676">
        <v>0.31661402000000327</v>
      </c>
      <c r="N39" s="718"/>
      <c r="O39" s="676">
        <v>0</v>
      </c>
      <c r="P39" s="1031"/>
      <c r="Q39" s="1032"/>
      <c r="R39" s="676">
        <v>0</v>
      </c>
      <c r="S39" s="718"/>
      <c r="T39" s="676">
        <v>0</v>
      </c>
      <c r="U39" s="1031"/>
      <c r="V39" s="1032"/>
      <c r="W39" s="676">
        <v>0</v>
      </c>
      <c r="X39" s="718"/>
      <c r="Y39" s="676">
        <v>0</v>
      </c>
      <c r="Z39" s="1031"/>
      <c r="AA39" s="1032"/>
      <c r="AB39" s="679">
        <v>0</v>
      </c>
    </row>
    <row r="40" spans="2:28" ht="30" x14ac:dyDescent="0.25">
      <c r="B40" s="670">
        <v>30</v>
      </c>
      <c r="C40" s="671" t="s">
        <v>1075</v>
      </c>
      <c r="D40" s="709"/>
      <c r="E40" s="676">
        <v>0.13398929000000001</v>
      </c>
      <c r="F40" s="1031"/>
      <c r="G40" s="1032"/>
      <c r="H40" s="676">
        <v>6.6994645000000019E-3</v>
      </c>
      <c r="I40" s="709"/>
      <c r="J40" s="676">
        <v>3.3688788200000004</v>
      </c>
      <c r="K40" s="1031"/>
      <c r="L40" s="1032"/>
      <c r="M40" s="676">
        <v>0.16844394100000001</v>
      </c>
      <c r="N40" s="709"/>
      <c r="O40" s="676">
        <v>49.632960189999999</v>
      </c>
      <c r="P40" s="1031"/>
      <c r="Q40" s="1032"/>
      <c r="R40" s="676">
        <v>2.4816480095000002</v>
      </c>
      <c r="S40" s="709"/>
      <c r="T40" s="676">
        <v>40.276257909999998</v>
      </c>
      <c r="U40" s="1031"/>
      <c r="V40" s="1032"/>
      <c r="W40" s="676">
        <v>2.0138128955000005</v>
      </c>
      <c r="X40" s="709"/>
      <c r="Y40" s="676">
        <v>41.059798600000001</v>
      </c>
      <c r="Z40" s="1031"/>
      <c r="AA40" s="1032"/>
      <c r="AB40" s="679">
        <v>2.0529899299999999</v>
      </c>
    </row>
    <row r="41" spans="2:28" x14ac:dyDescent="0.25">
      <c r="B41" s="670">
        <v>31</v>
      </c>
      <c r="C41" s="671" t="s">
        <v>1076</v>
      </c>
      <c r="D41" s="709"/>
      <c r="E41" s="676">
        <v>0</v>
      </c>
      <c r="F41" s="676">
        <v>0</v>
      </c>
      <c r="G41" s="676">
        <v>1045.7530066399993</v>
      </c>
      <c r="H41" s="676">
        <v>1045.7530066399993</v>
      </c>
      <c r="I41" s="709"/>
      <c r="J41" s="676">
        <v>0</v>
      </c>
      <c r="K41" s="676">
        <v>0</v>
      </c>
      <c r="L41" s="676">
        <v>1111.0371508200642</v>
      </c>
      <c r="M41" s="676">
        <v>1111.0371508200642</v>
      </c>
      <c r="N41" s="709"/>
      <c r="O41" s="676">
        <v>0</v>
      </c>
      <c r="P41" s="676">
        <v>0</v>
      </c>
      <c r="Q41" s="676">
        <v>923.41003279000097</v>
      </c>
      <c r="R41" s="676">
        <v>923.41003279000097</v>
      </c>
      <c r="S41" s="709"/>
      <c r="T41" s="676">
        <v>0</v>
      </c>
      <c r="U41" s="676">
        <v>0</v>
      </c>
      <c r="V41" s="676">
        <v>1143.50945903</v>
      </c>
      <c r="W41" s="676">
        <v>1143.50945903</v>
      </c>
      <c r="X41" s="709"/>
      <c r="Y41" s="676">
        <v>0</v>
      </c>
      <c r="Z41" s="676">
        <v>0</v>
      </c>
      <c r="AA41" s="676">
        <v>555.45721133000006</v>
      </c>
      <c r="AB41" s="679">
        <v>555.45721133000006</v>
      </c>
    </row>
    <row r="42" spans="2:28" x14ac:dyDescent="0.25">
      <c r="B42" s="681">
        <v>32</v>
      </c>
      <c r="C42" s="682" t="s">
        <v>1077</v>
      </c>
      <c r="D42" s="709"/>
      <c r="E42" s="676">
        <v>0</v>
      </c>
      <c r="F42" s="676">
        <v>0</v>
      </c>
      <c r="G42" s="676">
        <v>7.8029029999999997</v>
      </c>
      <c r="H42" s="676">
        <v>0.39014515</v>
      </c>
      <c r="I42" s="709"/>
      <c r="J42" s="676">
        <v>0</v>
      </c>
      <c r="K42" s="676">
        <v>0</v>
      </c>
      <c r="L42" s="676">
        <v>7.3089250000000003</v>
      </c>
      <c r="M42" s="676">
        <v>0.36544624999999997</v>
      </c>
      <c r="N42" s="709"/>
      <c r="O42" s="676">
        <v>0</v>
      </c>
      <c r="P42" s="676">
        <v>0</v>
      </c>
      <c r="Q42" s="676">
        <v>17.557994999999998</v>
      </c>
      <c r="R42" s="676">
        <v>0.87789974999999998</v>
      </c>
      <c r="S42" s="709"/>
      <c r="T42" s="676">
        <v>0</v>
      </c>
      <c r="U42" s="676">
        <v>0</v>
      </c>
      <c r="V42" s="676">
        <v>18.187788999999999</v>
      </c>
      <c r="W42" s="676">
        <v>0.90938944999999993</v>
      </c>
      <c r="X42" s="709"/>
      <c r="Y42" s="676">
        <v>0</v>
      </c>
      <c r="Z42" s="676">
        <v>0</v>
      </c>
      <c r="AA42" s="676">
        <v>20.921918999999999</v>
      </c>
      <c r="AB42" s="679">
        <v>1.04609595</v>
      </c>
    </row>
    <row r="43" spans="2:28" x14ac:dyDescent="0.25">
      <c r="B43" s="719">
        <v>33</v>
      </c>
      <c r="C43" s="720" t="s">
        <v>1078</v>
      </c>
      <c r="D43" s="721"/>
      <c r="E43" s="722"/>
      <c r="F43" s="722"/>
      <c r="G43" s="723"/>
      <c r="H43" s="724">
        <v>8641.7902108949693</v>
      </c>
      <c r="I43" s="721"/>
      <c r="J43" s="722"/>
      <c r="K43" s="722"/>
      <c r="L43" s="723"/>
      <c r="M43" s="724">
        <v>5373.4339757741982</v>
      </c>
      <c r="N43" s="721"/>
      <c r="O43" s="722"/>
      <c r="P43" s="722"/>
      <c r="Q43" s="723"/>
      <c r="R43" s="676">
        <v>9947.321468581742</v>
      </c>
      <c r="S43" s="721"/>
      <c r="T43" s="722"/>
      <c r="U43" s="722"/>
      <c r="V43" s="723"/>
      <c r="W43" s="676">
        <v>7417.1196293326102</v>
      </c>
      <c r="X43" s="721"/>
      <c r="Y43" s="722"/>
      <c r="Z43" s="722"/>
      <c r="AA43" s="723"/>
      <c r="AB43" s="679">
        <v>5932.0028854570928</v>
      </c>
    </row>
    <row r="44" spans="2:28" ht="15.75" thickBot="1" x14ac:dyDescent="0.3">
      <c r="B44" s="725">
        <v>34</v>
      </c>
      <c r="C44" s="726" t="s">
        <v>1079</v>
      </c>
      <c r="D44" s="727"/>
      <c r="E44" s="728"/>
      <c r="F44" s="728"/>
      <c r="G44" s="728"/>
      <c r="H44" s="734">
        <v>2.7530599187325215</v>
      </c>
      <c r="I44" s="727"/>
      <c r="J44" s="728"/>
      <c r="K44" s="728"/>
      <c r="L44" s="728"/>
      <c r="M44" s="734">
        <v>4.4037487956778376</v>
      </c>
      <c r="N44" s="727"/>
      <c r="O44" s="728"/>
      <c r="P44" s="728"/>
      <c r="Q44" s="728"/>
      <c r="R44" s="735">
        <v>2.306099625097433</v>
      </c>
      <c r="S44" s="727"/>
      <c r="T44" s="728"/>
      <c r="U44" s="728"/>
      <c r="V44" s="728"/>
      <c r="W44" s="735">
        <v>3.0175309221976065</v>
      </c>
      <c r="X44" s="727"/>
      <c r="Y44" s="728"/>
      <c r="Z44" s="728"/>
      <c r="AA44" s="728"/>
      <c r="AB44" s="736">
        <v>3.7301693879292448</v>
      </c>
    </row>
  </sheetData>
  <mergeCells count="40">
    <mergeCell ref="P39:Q39"/>
    <mergeCell ref="U39:V39"/>
    <mergeCell ref="Z39:AA39"/>
    <mergeCell ref="K40:L40"/>
    <mergeCell ref="P40:Q40"/>
    <mergeCell ref="U40:V40"/>
    <mergeCell ref="Z40:AA40"/>
    <mergeCell ref="B2:AB2"/>
    <mergeCell ref="N8:R8"/>
    <mergeCell ref="S8:W8"/>
    <mergeCell ref="X8:AB8"/>
    <mergeCell ref="B23:C23"/>
    <mergeCell ref="D23:H23"/>
    <mergeCell ref="I23:M23"/>
    <mergeCell ref="N23:R23"/>
    <mergeCell ref="S23:W23"/>
    <mergeCell ref="X23:AB23"/>
    <mergeCell ref="N5:R5"/>
    <mergeCell ref="S5:W5"/>
    <mergeCell ref="X5:AB5"/>
    <mergeCell ref="B6:C7"/>
    <mergeCell ref="D6:G6"/>
    <mergeCell ref="H6:H7"/>
    <mergeCell ref="W6:W7"/>
    <mergeCell ref="X6:AA6"/>
    <mergeCell ref="AB6:AB7"/>
    <mergeCell ref="B5:C5"/>
    <mergeCell ref="D5:H5"/>
    <mergeCell ref="I5:M5"/>
    <mergeCell ref="I6:L6"/>
    <mergeCell ref="M6:M7"/>
    <mergeCell ref="N6:Q6"/>
    <mergeCell ref="R6:R7"/>
    <mergeCell ref="S6:V6"/>
    <mergeCell ref="B8:C8"/>
    <mergeCell ref="D8:H8"/>
    <mergeCell ref="I8:M8"/>
    <mergeCell ref="F39:G39"/>
    <mergeCell ref="F40:G40"/>
    <mergeCell ref="K39:L39"/>
  </mergeCells>
  <pageMargins left="0.7" right="0.7" top="0.75" bottom="0.75" header="0.3" footer="0.3"/>
  <pageSetup paperSize="9"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E96A-72BF-4994-8D1B-94A5B51D1F93}">
  <sheetPr codeName="Ark6"/>
  <dimension ref="B1:O55"/>
  <sheetViews>
    <sheetView showGridLines="0" topLeftCell="A16" zoomScale="70" zoomScaleNormal="70" workbookViewId="0">
      <selection activeCell="T25" sqref="T25"/>
    </sheetView>
  </sheetViews>
  <sheetFormatPr defaultColWidth="8" defaultRowHeight="15" x14ac:dyDescent="0.25"/>
  <cols>
    <col min="1" max="1" width="3.125" style="145" customWidth="1"/>
    <col min="2" max="2" width="7.875" style="145" customWidth="1"/>
    <col min="3" max="3" width="11.375" style="145" customWidth="1"/>
    <col min="4" max="5" width="16.5" style="145" bestFit="1" customWidth="1"/>
    <col min="6" max="6" width="11.375" style="145" customWidth="1"/>
    <col min="7" max="7" width="14.375" style="145" bestFit="1" customWidth="1"/>
    <col min="8" max="8" width="13.5" style="145" bestFit="1" customWidth="1"/>
    <col min="9" max="9" width="11.5" style="145" bestFit="1" customWidth="1"/>
    <col min="10" max="10" width="11.25" style="145" bestFit="1" customWidth="1"/>
    <col min="11" max="11" width="10.875" style="145" bestFit="1" customWidth="1"/>
    <col min="12" max="12" width="11.5" style="145" bestFit="1" customWidth="1"/>
    <col min="13" max="13" width="11.25" style="145" bestFit="1" customWidth="1"/>
    <col min="14" max="14" width="11.875" style="145" bestFit="1" customWidth="1"/>
    <col min="15" max="15" width="13.875" style="145" bestFit="1" customWidth="1"/>
    <col min="16" max="16" width="6.625" style="145" customWidth="1"/>
    <col min="17" max="16384" width="8" style="145"/>
  </cols>
  <sheetData>
    <row r="1" spans="2:15" ht="15" customHeight="1" x14ac:dyDescent="0.25"/>
    <row r="2" spans="2:15" ht="21" thickBot="1" x14ac:dyDescent="0.3">
      <c r="B2" s="525" t="s">
        <v>385</v>
      </c>
      <c r="C2" s="526"/>
      <c r="D2" s="526"/>
      <c r="E2" s="526"/>
      <c r="F2" s="526"/>
      <c r="G2" s="526"/>
      <c r="H2" s="526"/>
      <c r="I2" s="526"/>
      <c r="J2" s="526"/>
      <c r="K2" s="526"/>
      <c r="L2" s="526"/>
      <c r="M2" s="526"/>
      <c r="N2" s="526"/>
      <c r="O2" s="526"/>
    </row>
    <row r="3" spans="2:15" x14ac:dyDescent="0.25">
      <c r="B3" s="866"/>
      <c r="C3" s="866"/>
      <c r="D3" s="866"/>
      <c r="E3" s="866"/>
      <c r="F3" s="866"/>
      <c r="G3" s="866"/>
      <c r="H3" s="866"/>
      <c r="I3" s="866"/>
      <c r="J3" s="866"/>
      <c r="K3" s="866"/>
      <c r="L3" s="866"/>
      <c r="M3" s="866"/>
      <c r="N3" s="866"/>
      <c r="O3" s="866"/>
    </row>
    <row r="4" spans="2:15" customFormat="1" x14ac:dyDescent="0.25">
      <c r="D4" s="587" t="s">
        <v>239</v>
      </c>
      <c r="E4" s="587" t="s">
        <v>240</v>
      </c>
      <c r="F4" s="587" t="s">
        <v>241</v>
      </c>
      <c r="G4" s="587" t="s">
        <v>242</v>
      </c>
      <c r="H4" s="587" t="s">
        <v>243</v>
      </c>
      <c r="I4" s="587" t="s">
        <v>386</v>
      </c>
      <c r="J4" s="587" t="s">
        <v>387</v>
      </c>
      <c r="K4" s="587" t="s">
        <v>388</v>
      </c>
      <c r="L4" s="587" t="s">
        <v>389</v>
      </c>
      <c r="M4" s="587" t="s">
        <v>390</v>
      </c>
      <c r="N4" s="587" t="s">
        <v>391</v>
      </c>
      <c r="O4" s="587" t="s">
        <v>392</v>
      </c>
    </row>
    <row r="5" spans="2:15" customFormat="1" x14ac:dyDescent="0.25">
      <c r="D5" s="860" t="s">
        <v>393</v>
      </c>
      <c r="E5" s="861"/>
      <c r="F5" s="861"/>
      <c r="G5" s="861"/>
      <c r="H5" s="861"/>
      <c r="I5" s="861"/>
      <c r="J5" s="861"/>
      <c r="K5" s="861"/>
      <c r="L5" s="861"/>
      <c r="M5" s="861"/>
      <c r="N5" s="861"/>
      <c r="O5" s="862"/>
    </row>
    <row r="6" spans="2:15" customFormat="1" ht="14.45" customHeight="1" x14ac:dyDescent="0.25">
      <c r="D6" s="863" t="s">
        <v>394</v>
      </c>
      <c r="E6" s="864"/>
      <c r="F6" s="865"/>
      <c r="G6" s="855" t="s">
        <v>395</v>
      </c>
      <c r="H6" s="848"/>
      <c r="I6" s="848"/>
      <c r="J6" s="848"/>
      <c r="K6" s="848"/>
      <c r="L6" s="848"/>
      <c r="M6" s="848"/>
      <c r="N6" s="848"/>
      <c r="O6" s="849"/>
    </row>
    <row r="7" spans="2:15" customFormat="1" ht="75" x14ac:dyDescent="0.25">
      <c r="C7" t="s">
        <v>361</v>
      </c>
      <c r="D7" s="588"/>
      <c r="E7" s="589" t="s">
        <v>396</v>
      </c>
      <c r="F7" s="589" t="s">
        <v>397</v>
      </c>
      <c r="G7" s="590"/>
      <c r="H7" s="589" t="s">
        <v>398</v>
      </c>
      <c r="I7" s="589" t="s">
        <v>399</v>
      </c>
      <c r="J7" s="589" t="s">
        <v>400</v>
      </c>
      <c r="K7" s="589" t="s">
        <v>401</v>
      </c>
      <c r="L7" s="589" t="s">
        <v>402</v>
      </c>
      <c r="M7" s="589" t="s">
        <v>403</v>
      </c>
      <c r="N7" s="589" t="s">
        <v>404</v>
      </c>
      <c r="O7" s="589" t="s">
        <v>405</v>
      </c>
    </row>
    <row r="8" spans="2:15" customFormat="1" ht="69.599999999999994" customHeight="1" x14ac:dyDescent="0.25">
      <c r="B8" s="591" t="s">
        <v>364</v>
      </c>
      <c r="C8" s="592" t="s">
        <v>406</v>
      </c>
      <c r="D8" s="609">
        <v>0</v>
      </c>
      <c r="E8" s="593">
        <v>0</v>
      </c>
      <c r="F8" s="593">
        <v>0</v>
      </c>
      <c r="G8" s="609">
        <v>0</v>
      </c>
      <c r="H8" s="593">
        <v>0</v>
      </c>
      <c r="I8" s="593">
        <v>0</v>
      </c>
      <c r="J8" s="593">
        <v>0</v>
      </c>
      <c r="K8" s="593">
        <v>0</v>
      </c>
      <c r="L8" s="593">
        <v>0</v>
      </c>
      <c r="M8" s="593">
        <v>0</v>
      </c>
      <c r="N8" s="593">
        <v>0</v>
      </c>
      <c r="O8" s="593">
        <v>0</v>
      </c>
    </row>
    <row r="9" spans="2:15" customFormat="1" ht="21" x14ac:dyDescent="0.25">
      <c r="B9" s="591" t="s">
        <v>366</v>
      </c>
      <c r="C9" s="592" t="s">
        <v>367</v>
      </c>
      <c r="D9" s="609">
        <v>630515.83684199804</v>
      </c>
      <c r="E9" s="593">
        <v>630338.12234963814</v>
      </c>
      <c r="F9" s="593">
        <v>177.71449236000001</v>
      </c>
      <c r="G9" s="609">
        <v>7942.1600767700002</v>
      </c>
      <c r="H9" s="593">
        <v>6851.69668989</v>
      </c>
      <c r="I9" s="593">
        <v>180.52821181000002</v>
      </c>
      <c r="J9" s="593">
        <v>155.92173654999999</v>
      </c>
      <c r="K9" s="593">
        <v>62.605196249999985</v>
      </c>
      <c r="L9" s="593">
        <v>283.71899743999995</v>
      </c>
      <c r="M9" s="593">
        <v>151.75444682</v>
      </c>
      <c r="N9" s="593">
        <v>255.93479800999998</v>
      </c>
      <c r="O9" s="593">
        <v>6765.3147003899994</v>
      </c>
    </row>
    <row r="10" spans="2:15" customFormat="1" x14ac:dyDescent="0.25">
      <c r="B10" s="591" t="s">
        <v>368</v>
      </c>
      <c r="C10" s="594" t="s">
        <v>369</v>
      </c>
      <c r="D10" s="609">
        <v>90340.903682110002</v>
      </c>
      <c r="E10" s="593">
        <v>90340.903682110002</v>
      </c>
      <c r="F10" s="593">
        <v>0</v>
      </c>
      <c r="G10" s="609">
        <v>0</v>
      </c>
      <c r="H10" s="593">
        <v>0</v>
      </c>
      <c r="I10" s="593">
        <v>0</v>
      </c>
      <c r="J10" s="593">
        <v>0</v>
      </c>
      <c r="K10" s="593">
        <v>0</v>
      </c>
      <c r="L10" s="593">
        <v>0</v>
      </c>
      <c r="M10" s="593">
        <v>0</v>
      </c>
      <c r="N10" s="593">
        <v>0</v>
      </c>
      <c r="O10" s="593">
        <v>0</v>
      </c>
    </row>
    <row r="11" spans="2:15" customFormat="1" ht="21" x14ac:dyDescent="0.25">
      <c r="B11" s="591" t="s">
        <v>370</v>
      </c>
      <c r="C11" s="594" t="s">
        <v>371</v>
      </c>
      <c r="D11" s="609">
        <v>15432.458504299999</v>
      </c>
      <c r="E11" s="593">
        <v>15432.458504299999</v>
      </c>
      <c r="F11" s="593">
        <v>0</v>
      </c>
      <c r="G11" s="609">
        <v>1.66991131</v>
      </c>
      <c r="H11" s="593">
        <v>1.66991131</v>
      </c>
      <c r="I11" s="593">
        <v>0</v>
      </c>
      <c r="J11" s="593">
        <v>0</v>
      </c>
      <c r="K11" s="593">
        <v>0</v>
      </c>
      <c r="L11" s="593">
        <v>0</v>
      </c>
      <c r="M11" s="593">
        <v>0</v>
      </c>
      <c r="N11" s="593">
        <v>0</v>
      </c>
      <c r="O11" s="593">
        <v>1.66991131</v>
      </c>
    </row>
    <row r="12" spans="2:15" customFormat="1" ht="21" x14ac:dyDescent="0.25">
      <c r="B12" s="591" t="s">
        <v>372</v>
      </c>
      <c r="C12" s="594" t="s">
        <v>373</v>
      </c>
      <c r="D12" s="609">
        <v>2652.1376871599896</v>
      </c>
      <c r="E12" s="593">
        <v>2652.1376871599896</v>
      </c>
      <c r="F12" s="593">
        <v>0</v>
      </c>
      <c r="G12" s="609">
        <v>0</v>
      </c>
      <c r="H12" s="593">
        <v>0</v>
      </c>
      <c r="I12" s="593">
        <v>0</v>
      </c>
      <c r="J12" s="593">
        <v>0</v>
      </c>
      <c r="K12" s="593">
        <v>0</v>
      </c>
      <c r="L12" s="593">
        <v>0</v>
      </c>
      <c r="M12" s="593">
        <v>0</v>
      </c>
      <c r="N12" s="593">
        <v>0</v>
      </c>
      <c r="O12" s="593">
        <v>0</v>
      </c>
    </row>
    <row r="13" spans="2:15" customFormat="1" ht="21" x14ac:dyDescent="0.25">
      <c r="B13" s="591" t="s">
        <v>374</v>
      </c>
      <c r="C13" s="594" t="s">
        <v>375</v>
      </c>
      <c r="D13" s="609">
        <v>58335.403120880204</v>
      </c>
      <c r="E13" s="593">
        <v>58335.402376590202</v>
      </c>
      <c r="F13" s="593">
        <v>7.4428999999999999E-4</v>
      </c>
      <c r="G13" s="609">
        <v>826.40352533999987</v>
      </c>
      <c r="H13" s="593">
        <v>588.14302427999996</v>
      </c>
      <c r="I13" s="593">
        <v>0.2744953</v>
      </c>
      <c r="J13" s="593">
        <v>24.640075719999999</v>
      </c>
      <c r="K13" s="593">
        <v>1.1157563499999998</v>
      </c>
      <c r="L13" s="593">
        <v>18.560338309999999</v>
      </c>
      <c r="M13" s="593">
        <v>67.115159009999999</v>
      </c>
      <c r="N13" s="593">
        <v>126.55467637</v>
      </c>
      <c r="O13" s="593">
        <v>818.25133543999993</v>
      </c>
    </row>
    <row r="14" spans="2:15" customFormat="1" ht="21" x14ac:dyDescent="0.25">
      <c r="B14" s="591" t="s">
        <v>376</v>
      </c>
      <c r="C14" s="594" t="s">
        <v>377</v>
      </c>
      <c r="D14" s="609">
        <v>253226.79565313991</v>
      </c>
      <c r="E14" s="593">
        <v>253089.05973248993</v>
      </c>
      <c r="F14" s="593">
        <v>137.73592065000003</v>
      </c>
      <c r="G14" s="609">
        <v>4109.3960541200004</v>
      </c>
      <c r="H14" s="593">
        <v>4083.8279628800001</v>
      </c>
      <c r="I14" s="593">
        <v>14.266738169999998</v>
      </c>
      <c r="J14" s="593">
        <v>6.1184948999999982</v>
      </c>
      <c r="K14" s="593">
        <v>5.1828581700000003</v>
      </c>
      <c r="L14" s="593">
        <v>0</v>
      </c>
      <c r="M14" s="593">
        <v>0</v>
      </c>
      <c r="N14" s="593">
        <v>0</v>
      </c>
      <c r="O14" s="593">
        <v>3421.6256282499999</v>
      </c>
    </row>
    <row r="15" spans="2:15" customFormat="1" ht="21" x14ac:dyDescent="0.25">
      <c r="B15" s="591" t="s">
        <v>378</v>
      </c>
      <c r="C15" s="594" t="s">
        <v>407</v>
      </c>
      <c r="D15" s="609">
        <v>83416.090711709898</v>
      </c>
      <c r="E15" s="593">
        <v>83377.857323129894</v>
      </c>
      <c r="F15" s="593">
        <v>38.23338858000001</v>
      </c>
      <c r="G15" s="609">
        <v>2474.5388812800002</v>
      </c>
      <c r="H15" s="593">
        <v>2464.2980440799997</v>
      </c>
      <c r="I15" s="593">
        <v>6.169124899999999</v>
      </c>
      <c r="J15" s="593">
        <v>0.7115299799999999</v>
      </c>
      <c r="K15" s="593">
        <v>3.3601823199999998</v>
      </c>
      <c r="L15" s="593">
        <v>0</v>
      </c>
      <c r="M15" s="593">
        <v>0</v>
      </c>
      <c r="N15" s="593">
        <v>0</v>
      </c>
      <c r="O15" s="593">
        <v>2336.43455993</v>
      </c>
    </row>
    <row r="16" spans="2:15" customFormat="1" x14ac:dyDescent="0.25">
      <c r="B16" s="591" t="s">
        <v>380</v>
      </c>
      <c r="C16" s="594" t="s">
        <v>379</v>
      </c>
      <c r="D16" s="609">
        <v>210528.13819440801</v>
      </c>
      <c r="E16" s="593">
        <v>210488.16036698801</v>
      </c>
      <c r="F16" s="593">
        <v>39.977827420000004</v>
      </c>
      <c r="G16" s="609">
        <v>3004.6905860000002</v>
      </c>
      <c r="H16" s="593">
        <v>2178.0557914199999</v>
      </c>
      <c r="I16" s="593">
        <v>165.98697834000001</v>
      </c>
      <c r="J16" s="593">
        <v>125.16316592999999</v>
      </c>
      <c r="K16" s="593">
        <v>56.306581729999991</v>
      </c>
      <c r="L16" s="593">
        <v>265.15865912999993</v>
      </c>
      <c r="M16" s="593">
        <v>84.639287809999999</v>
      </c>
      <c r="N16" s="593">
        <v>129.38012164</v>
      </c>
      <c r="O16" s="593">
        <v>2523.7678253899999</v>
      </c>
    </row>
    <row r="17" spans="2:15" customFormat="1" x14ac:dyDescent="0.25">
      <c r="B17" s="591" t="s">
        <v>382</v>
      </c>
      <c r="C17" s="592" t="s">
        <v>408</v>
      </c>
      <c r="D17" s="609">
        <v>64916.171127050009</v>
      </c>
      <c r="E17" s="593">
        <v>64916.171127050009</v>
      </c>
      <c r="F17" s="593">
        <v>0</v>
      </c>
      <c r="G17" s="609">
        <v>0</v>
      </c>
      <c r="H17" s="593">
        <v>0</v>
      </c>
      <c r="I17" s="593">
        <v>0</v>
      </c>
      <c r="J17" s="593">
        <v>0</v>
      </c>
      <c r="K17" s="593">
        <v>0</v>
      </c>
      <c r="L17" s="593">
        <v>0</v>
      </c>
      <c r="M17" s="593">
        <v>0</v>
      </c>
      <c r="N17" s="593">
        <v>0</v>
      </c>
      <c r="O17" s="593">
        <v>0</v>
      </c>
    </row>
    <row r="18" spans="2:15" customFormat="1" x14ac:dyDescent="0.25">
      <c r="B18" s="595" t="s">
        <v>384</v>
      </c>
      <c r="C18" s="594" t="s">
        <v>369</v>
      </c>
      <c r="D18" s="609">
        <v>323.64072470999992</v>
      </c>
      <c r="E18" s="593">
        <v>323.64072470999992</v>
      </c>
      <c r="F18" s="593">
        <v>0</v>
      </c>
      <c r="G18" s="609">
        <v>0</v>
      </c>
      <c r="H18" s="593">
        <v>0</v>
      </c>
      <c r="I18" s="593">
        <v>0</v>
      </c>
      <c r="J18" s="593">
        <v>0</v>
      </c>
      <c r="K18" s="593">
        <v>0</v>
      </c>
      <c r="L18" s="593">
        <v>0</v>
      </c>
      <c r="M18" s="593">
        <v>0</v>
      </c>
      <c r="N18" s="593">
        <v>0</v>
      </c>
      <c r="O18" s="593">
        <v>0</v>
      </c>
    </row>
    <row r="19" spans="2:15" customFormat="1" ht="21" x14ac:dyDescent="0.25">
      <c r="B19" s="595" t="s">
        <v>409</v>
      </c>
      <c r="C19" s="594" t="s">
        <v>371</v>
      </c>
      <c r="D19" s="609">
        <v>4906.5402236399987</v>
      </c>
      <c r="E19" s="593">
        <v>4906.5402236399987</v>
      </c>
      <c r="F19" s="593">
        <v>0</v>
      </c>
      <c r="G19" s="609">
        <v>0</v>
      </c>
      <c r="H19" s="593">
        <v>0</v>
      </c>
      <c r="I19" s="593">
        <v>0</v>
      </c>
      <c r="J19" s="593">
        <v>0</v>
      </c>
      <c r="K19" s="593">
        <v>0</v>
      </c>
      <c r="L19" s="593">
        <v>0</v>
      </c>
      <c r="M19" s="593">
        <v>0</v>
      </c>
      <c r="N19" s="593">
        <v>0</v>
      </c>
      <c r="O19" s="593">
        <v>0</v>
      </c>
    </row>
    <row r="20" spans="2:15" customFormat="1" ht="21" x14ac:dyDescent="0.25">
      <c r="B20" s="595" t="s">
        <v>410</v>
      </c>
      <c r="C20" s="594" t="s">
        <v>373</v>
      </c>
      <c r="D20" s="609">
        <v>52409.259772170015</v>
      </c>
      <c r="E20" s="593">
        <v>52409.259772170015</v>
      </c>
      <c r="F20" s="593">
        <v>0</v>
      </c>
      <c r="G20" s="609">
        <v>0</v>
      </c>
      <c r="H20" s="593">
        <v>0</v>
      </c>
      <c r="I20" s="593">
        <v>0</v>
      </c>
      <c r="J20" s="593">
        <v>0</v>
      </c>
      <c r="K20" s="593">
        <v>0</v>
      </c>
      <c r="L20" s="593">
        <v>0</v>
      </c>
      <c r="M20" s="593">
        <v>0</v>
      </c>
      <c r="N20" s="593">
        <v>0</v>
      </c>
      <c r="O20" s="593">
        <v>0</v>
      </c>
    </row>
    <row r="21" spans="2:15" customFormat="1" ht="31.5" x14ac:dyDescent="0.25">
      <c r="B21" s="595" t="s">
        <v>411</v>
      </c>
      <c r="C21" s="594" t="s">
        <v>375</v>
      </c>
      <c r="D21" s="609">
        <v>0</v>
      </c>
      <c r="E21" s="593">
        <v>0</v>
      </c>
      <c r="F21" s="593">
        <v>0</v>
      </c>
      <c r="G21" s="609">
        <v>0</v>
      </c>
      <c r="H21" s="593">
        <v>0</v>
      </c>
      <c r="I21" s="593">
        <v>0</v>
      </c>
      <c r="J21" s="593">
        <v>0</v>
      </c>
      <c r="K21" s="593">
        <v>0</v>
      </c>
      <c r="L21" s="593">
        <v>0</v>
      </c>
      <c r="M21" s="593">
        <v>0</v>
      </c>
      <c r="N21" s="593">
        <v>0</v>
      </c>
      <c r="O21" s="593">
        <v>0</v>
      </c>
    </row>
    <row r="22" spans="2:15" customFormat="1" ht="21" x14ac:dyDescent="0.25">
      <c r="B22" s="595" t="s">
        <v>412</v>
      </c>
      <c r="C22" s="594" t="s">
        <v>377</v>
      </c>
      <c r="D22" s="609">
        <v>7276.7304065300004</v>
      </c>
      <c r="E22" s="593">
        <v>7276.7304065300004</v>
      </c>
      <c r="F22" s="593">
        <v>0</v>
      </c>
      <c r="G22" s="609">
        <v>0</v>
      </c>
      <c r="H22" s="593">
        <v>0</v>
      </c>
      <c r="I22" s="593">
        <v>0</v>
      </c>
      <c r="J22" s="593">
        <v>0</v>
      </c>
      <c r="K22" s="593">
        <v>0</v>
      </c>
      <c r="L22" s="593">
        <v>0</v>
      </c>
      <c r="M22" s="593">
        <v>0</v>
      </c>
      <c r="N22" s="593">
        <v>0</v>
      </c>
      <c r="O22" s="593">
        <v>0</v>
      </c>
    </row>
    <row r="23" spans="2:15" customFormat="1" ht="21" x14ac:dyDescent="0.25">
      <c r="B23" s="595" t="s">
        <v>413</v>
      </c>
      <c r="C23" s="592" t="s">
        <v>414</v>
      </c>
      <c r="D23" s="609">
        <v>101434.35633450988</v>
      </c>
      <c r="E23" s="596">
        <v>0</v>
      </c>
      <c r="F23" s="596">
        <v>0</v>
      </c>
      <c r="G23" s="598">
        <v>1240.39440876</v>
      </c>
      <c r="H23" s="596">
        <v>0</v>
      </c>
      <c r="I23" s="596">
        <v>0</v>
      </c>
      <c r="J23" s="596">
        <v>0</v>
      </c>
      <c r="K23" s="596">
        <v>0</v>
      </c>
      <c r="L23" s="596">
        <v>0</v>
      </c>
      <c r="M23" s="596">
        <v>0</v>
      </c>
      <c r="N23" s="596">
        <v>0</v>
      </c>
      <c r="O23" s="598">
        <v>1226.9414050699997</v>
      </c>
    </row>
    <row r="24" spans="2:15" customFormat="1" x14ac:dyDescent="0.25">
      <c r="B24" s="595" t="s">
        <v>415</v>
      </c>
      <c r="C24" s="594" t="s">
        <v>369</v>
      </c>
      <c r="D24" s="609">
        <v>0</v>
      </c>
      <c r="E24" s="596">
        <v>0</v>
      </c>
      <c r="F24" s="596">
        <v>0</v>
      </c>
      <c r="G24" s="598">
        <v>0</v>
      </c>
      <c r="H24" s="596">
        <v>0</v>
      </c>
      <c r="I24" s="596">
        <v>0</v>
      </c>
      <c r="J24" s="596">
        <v>0</v>
      </c>
      <c r="K24" s="596">
        <v>0</v>
      </c>
      <c r="L24" s="596">
        <v>0</v>
      </c>
      <c r="M24" s="596">
        <v>0</v>
      </c>
      <c r="N24" s="596">
        <v>0</v>
      </c>
      <c r="O24" s="598">
        <v>0</v>
      </c>
    </row>
    <row r="25" spans="2:15" customFormat="1" ht="21" x14ac:dyDescent="0.25">
      <c r="B25" s="595" t="s">
        <v>416</v>
      </c>
      <c r="C25" s="594" t="s">
        <v>371</v>
      </c>
      <c r="D25" s="609">
        <v>4248.6126618799999</v>
      </c>
      <c r="E25" s="596">
        <v>0</v>
      </c>
      <c r="F25" s="596">
        <v>0</v>
      </c>
      <c r="G25" s="598">
        <v>0</v>
      </c>
      <c r="H25" s="596">
        <v>0</v>
      </c>
      <c r="I25" s="596">
        <v>0</v>
      </c>
      <c r="J25" s="596">
        <v>0</v>
      </c>
      <c r="K25" s="596">
        <v>0</v>
      </c>
      <c r="L25" s="596">
        <v>0</v>
      </c>
      <c r="M25" s="596">
        <v>0</v>
      </c>
      <c r="N25" s="596">
        <v>0</v>
      </c>
      <c r="O25" s="598">
        <v>0</v>
      </c>
    </row>
    <row r="26" spans="2:15" customFormat="1" ht="21" x14ac:dyDescent="0.25">
      <c r="B26" s="595" t="s">
        <v>417</v>
      </c>
      <c r="C26" s="594" t="s">
        <v>373</v>
      </c>
      <c r="D26" s="609">
        <v>426.12974990000009</v>
      </c>
      <c r="E26" s="596">
        <v>0</v>
      </c>
      <c r="F26" s="596">
        <v>0</v>
      </c>
      <c r="G26" s="598">
        <v>0</v>
      </c>
      <c r="H26" s="596">
        <v>0</v>
      </c>
      <c r="I26" s="596">
        <v>0</v>
      </c>
      <c r="J26" s="596">
        <v>0</v>
      </c>
      <c r="K26" s="596">
        <v>0</v>
      </c>
      <c r="L26" s="596">
        <v>0</v>
      </c>
      <c r="M26" s="596">
        <v>0</v>
      </c>
      <c r="N26" s="596">
        <v>0</v>
      </c>
      <c r="O26" s="598">
        <v>0</v>
      </c>
    </row>
    <row r="27" spans="2:15" customFormat="1" ht="31.5" x14ac:dyDescent="0.25">
      <c r="B27" s="595" t="s">
        <v>418</v>
      </c>
      <c r="C27" s="594" t="s">
        <v>375</v>
      </c>
      <c r="D27" s="609">
        <v>9738.9117283699943</v>
      </c>
      <c r="E27" s="596">
        <v>0</v>
      </c>
      <c r="F27" s="596">
        <v>0</v>
      </c>
      <c r="G27" s="598">
        <v>69.99879580999999</v>
      </c>
      <c r="H27" s="596">
        <v>0</v>
      </c>
      <c r="I27" s="596">
        <v>0</v>
      </c>
      <c r="J27" s="596">
        <v>0</v>
      </c>
      <c r="K27" s="596">
        <v>0</v>
      </c>
      <c r="L27" s="596">
        <v>0</v>
      </c>
      <c r="M27" s="596">
        <v>0</v>
      </c>
      <c r="N27" s="596">
        <v>0</v>
      </c>
      <c r="O27" s="598">
        <v>69.948316510000012</v>
      </c>
    </row>
    <row r="28" spans="2:15" customFormat="1" ht="21" x14ac:dyDescent="0.25">
      <c r="B28" s="595" t="s">
        <v>419</v>
      </c>
      <c r="C28" s="594" t="s">
        <v>377</v>
      </c>
      <c r="D28" s="609">
        <v>72404.701493729997</v>
      </c>
      <c r="E28" s="596">
        <v>0</v>
      </c>
      <c r="F28" s="596">
        <v>0</v>
      </c>
      <c r="G28" s="598">
        <v>1023.6199398799999</v>
      </c>
      <c r="H28" s="596">
        <v>0</v>
      </c>
      <c r="I28" s="596">
        <v>0</v>
      </c>
      <c r="J28" s="596">
        <v>0</v>
      </c>
      <c r="K28" s="596">
        <v>0</v>
      </c>
      <c r="L28" s="596">
        <v>0</v>
      </c>
      <c r="M28" s="596">
        <v>0</v>
      </c>
      <c r="N28" s="596">
        <v>0</v>
      </c>
      <c r="O28" s="598">
        <v>1012.2559629399998</v>
      </c>
    </row>
    <row r="29" spans="2:15" customFormat="1" x14ac:dyDescent="0.25">
      <c r="B29" s="595" t="s">
        <v>420</v>
      </c>
      <c r="C29" s="594" t="s">
        <v>379</v>
      </c>
      <c r="D29" s="609">
        <v>14616.0007006299</v>
      </c>
      <c r="E29" s="596">
        <v>0</v>
      </c>
      <c r="F29" s="596">
        <v>0</v>
      </c>
      <c r="G29" s="598">
        <v>146.77567307000001</v>
      </c>
      <c r="H29" s="596">
        <v>0</v>
      </c>
      <c r="I29" s="596">
        <v>0</v>
      </c>
      <c r="J29" s="596">
        <v>0</v>
      </c>
      <c r="K29" s="596">
        <v>0</v>
      </c>
      <c r="L29" s="596">
        <v>0</v>
      </c>
      <c r="M29" s="596">
        <v>0</v>
      </c>
      <c r="N29" s="596">
        <v>0</v>
      </c>
      <c r="O29" s="598">
        <v>144.73712561999997</v>
      </c>
    </row>
    <row r="30" spans="2:15" customFormat="1" ht="21.6" customHeight="1" x14ac:dyDescent="0.25">
      <c r="B30" s="595" t="s">
        <v>421</v>
      </c>
      <c r="C30" s="597" t="s">
        <v>345</v>
      </c>
      <c r="D30" s="609">
        <v>796866.36430355802</v>
      </c>
      <c r="E30" s="609">
        <v>695254.29347668821</v>
      </c>
      <c r="F30" s="593">
        <v>177.71449236000001</v>
      </c>
      <c r="G30" s="609">
        <v>9182.5544855300013</v>
      </c>
      <c r="H30" s="593">
        <v>6851.69668989</v>
      </c>
      <c r="I30" s="593">
        <v>180.52821181000002</v>
      </c>
      <c r="J30" s="593">
        <v>155.92173654999999</v>
      </c>
      <c r="K30" s="593">
        <v>62.605196249999985</v>
      </c>
      <c r="L30" s="593">
        <v>283.71899743999995</v>
      </c>
      <c r="M30" s="593">
        <v>151.75444682</v>
      </c>
      <c r="N30" s="593">
        <v>255.93479800999998</v>
      </c>
      <c r="O30" s="598">
        <v>7992.2561054599992</v>
      </c>
    </row>
    <row r="31" spans="2:15" customFormat="1" x14ac:dyDescent="0.25"/>
    <row r="32" spans="2:15"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mergeCells count="4">
    <mergeCell ref="D5:O5"/>
    <mergeCell ref="D6:F6"/>
    <mergeCell ref="G6:O6"/>
    <mergeCell ref="B3:O3"/>
  </mergeCells>
  <pageMargins left="0.7" right="0.7" top="0.75" bottom="0.75" header="0.3" footer="0.3"/>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5C4C-BC2D-47A6-8F9B-E180C6038D83}">
  <sheetPr codeName="Ark7"/>
  <dimension ref="B1:R154"/>
  <sheetViews>
    <sheetView showGridLines="0" zoomScale="70" zoomScaleNormal="70" workbookViewId="0">
      <selection activeCell="T11" sqref="T11"/>
    </sheetView>
  </sheetViews>
  <sheetFormatPr defaultColWidth="8" defaultRowHeight="15" x14ac:dyDescent="0.25"/>
  <cols>
    <col min="1" max="1" width="3.125" style="145" customWidth="1"/>
    <col min="2" max="2" width="9.625" style="145" customWidth="1"/>
    <col min="3" max="3" width="10.875" style="145" customWidth="1"/>
    <col min="4" max="5" width="16.5" style="145" bestFit="1" customWidth="1"/>
    <col min="6" max="6" width="15.125" style="145" bestFit="1" customWidth="1"/>
    <col min="7" max="7" width="14.375" style="145" bestFit="1" customWidth="1"/>
    <col min="8" max="8" width="12.625" style="145" bestFit="1" customWidth="1"/>
    <col min="9" max="9" width="14.375" style="145" bestFit="1" customWidth="1"/>
    <col min="10" max="10" width="13.875" style="145" bestFit="1" customWidth="1"/>
    <col min="11" max="12" width="12.625" style="145" bestFit="1" customWidth="1"/>
    <col min="13" max="13" width="14.375" style="145" bestFit="1" customWidth="1"/>
    <col min="14" max="14" width="11.25" style="145" bestFit="1" customWidth="1"/>
    <col min="15" max="15" width="14.375" style="145" bestFit="1" customWidth="1"/>
    <col min="16" max="16" width="24.125" style="145" customWidth="1"/>
    <col min="17" max="18" width="18.625" style="145" customWidth="1"/>
    <col min="19" max="19" width="10.625" style="145" customWidth="1"/>
    <col min="20" max="16384" width="8" style="145"/>
  </cols>
  <sheetData>
    <row r="1" spans="2:18" ht="15" customHeight="1" x14ac:dyDescent="0.25"/>
    <row r="2" spans="2:18" ht="20.25" x14ac:dyDescent="0.25">
      <c r="B2" s="883" t="s">
        <v>422</v>
      </c>
      <c r="C2" s="884"/>
      <c r="D2" s="884"/>
      <c r="E2" s="884"/>
      <c r="F2" s="884"/>
      <c r="G2" s="884"/>
      <c r="H2" s="884"/>
      <c r="I2" s="884"/>
      <c r="J2" s="884"/>
      <c r="K2" s="884"/>
      <c r="L2" s="884"/>
      <c r="M2" s="884"/>
      <c r="N2" s="884"/>
      <c r="O2" s="884"/>
      <c r="P2" s="150"/>
      <c r="Q2" s="150"/>
      <c r="R2" s="150"/>
    </row>
    <row r="3" spans="2:18" ht="15.75" x14ac:dyDescent="0.25">
      <c r="B3" s="146"/>
      <c r="C3" s="146"/>
      <c r="D3" s="146"/>
      <c r="E3" s="146"/>
      <c r="F3" s="146"/>
      <c r="G3" s="146"/>
      <c r="H3" s="146"/>
      <c r="I3" s="146"/>
      <c r="J3" s="146"/>
      <c r="K3" s="146"/>
      <c r="L3" s="146"/>
      <c r="M3" s="146"/>
      <c r="N3" s="146"/>
      <c r="O3" s="146"/>
      <c r="P3" s="146"/>
      <c r="Q3" s="146"/>
      <c r="R3" s="146"/>
    </row>
    <row r="4" spans="2:18" x14ac:dyDescent="0.25">
      <c r="B4"/>
      <c r="C4"/>
      <c r="D4" s="587" t="s">
        <v>239</v>
      </c>
      <c r="E4" s="587" t="s">
        <v>240</v>
      </c>
      <c r="F4" s="587" t="s">
        <v>241</v>
      </c>
      <c r="G4" s="587" t="s">
        <v>242</v>
      </c>
      <c r="H4" s="587" t="s">
        <v>243</v>
      </c>
      <c r="I4" s="587" t="s">
        <v>386</v>
      </c>
      <c r="J4" s="587" t="s">
        <v>387</v>
      </c>
      <c r="K4" s="587" t="s">
        <v>388</v>
      </c>
      <c r="L4" s="587" t="s">
        <v>389</v>
      </c>
      <c r="M4" s="587" t="s">
        <v>390</v>
      </c>
      <c r="N4" s="587" t="s">
        <v>391</v>
      </c>
      <c r="O4" s="587" t="s">
        <v>392</v>
      </c>
      <c r="P4" s="587" t="s">
        <v>423</v>
      </c>
      <c r="Q4" s="587" t="s">
        <v>424</v>
      </c>
      <c r="R4" s="587" t="s">
        <v>425</v>
      </c>
    </row>
    <row r="5" spans="2:18" ht="14.45" customHeight="1" x14ac:dyDescent="0.25">
      <c r="B5"/>
      <c r="C5"/>
      <c r="D5" s="885" t="s">
        <v>426</v>
      </c>
      <c r="E5" s="885"/>
      <c r="F5" s="885"/>
      <c r="G5" s="885"/>
      <c r="H5" s="885"/>
      <c r="I5" s="885"/>
      <c r="J5" s="886" t="s">
        <v>427</v>
      </c>
      <c r="K5" s="886"/>
      <c r="L5" s="886"/>
      <c r="M5" s="886"/>
      <c r="N5" s="886"/>
      <c r="O5" s="887"/>
      <c r="P5" s="873" t="s">
        <v>428</v>
      </c>
      <c r="Q5" s="873" t="s">
        <v>429</v>
      </c>
      <c r="R5" s="874"/>
    </row>
    <row r="6" spans="2:18" ht="36" customHeight="1" x14ac:dyDescent="0.25">
      <c r="B6"/>
      <c r="C6"/>
      <c r="D6" s="852" t="s">
        <v>394</v>
      </c>
      <c r="E6" s="853"/>
      <c r="F6" s="854"/>
      <c r="G6" s="852" t="s">
        <v>395</v>
      </c>
      <c r="H6" s="853"/>
      <c r="I6" s="854"/>
      <c r="J6" s="855" t="s">
        <v>430</v>
      </c>
      <c r="K6" s="853"/>
      <c r="L6" s="854"/>
      <c r="M6" s="891" t="s">
        <v>431</v>
      </c>
      <c r="N6" s="892"/>
      <c r="O6" s="893"/>
      <c r="P6" s="873"/>
      <c r="Q6" s="875" t="s">
        <v>432</v>
      </c>
      <c r="R6" s="873" t="s">
        <v>433</v>
      </c>
    </row>
    <row r="7" spans="2:18" ht="60" customHeight="1" x14ac:dyDescent="0.25">
      <c r="B7"/>
      <c r="C7"/>
      <c r="D7" s="888"/>
      <c r="E7" s="889"/>
      <c r="F7" s="890"/>
      <c r="G7" s="888"/>
      <c r="H7" s="889"/>
      <c r="I7" s="890"/>
      <c r="J7" s="888"/>
      <c r="K7" s="889"/>
      <c r="L7" s="890"/>
      <c r="M7" s="894"/>
      <c r="N7" s="895"/>
      <c r="O7" s="896"/>
      <c r="P7" s="873"/>
      <c r="Q7" s="876"/>
      <c r="R7" s="874"/>
    </row>
    <row r="8" spans="2:18" x14ac:dyDescent="0.25">
      <c r="B8"/>
      <c r="C8"/>
      <c r="D8" s="888"/>
      <c r="E8" s="889"/>
      <c r="F8" s="890"/>
      <c r="G8" s="888"/>
      <c r="H8" s="889"/>
      <c r="I8" s="890"/>
      <c r="J8" s="888"/>
      <c r="K8" s="889"/>
      <c r="L8" s="890"/>
      <c r="M8" s="894"/>
      <c r="N8" s="895"/>
      <c r="O8" s="896"/>
      <c r="P8" s="873"/>
      <c r="Q8" s="876"/>
      <c r="R8" s="874"/>
    </row>
    <row r="9" spans="2:18" ht="30" x14ac:dyDescent="0.25">
      <c r="B9"/>
      <c r="C9" t="s">
        <v>361</v>
      </c>
      <c r="D9" s="610"/>
      <c r="E9" s="611" t="s">
        <v>434</v>
      </c>
      <c r="F9" s="611" t="s">
        <v>435</v>
      </c>
      <c r="G9" s="610"/>
      <c r="H9" s="611" t="s">
        <v>435</v>
      </c>
      <c r="I9" s="611" t="s">
        <v>436</v>
      </c>
      <c r="J9" s="610"/>
      <c r="K9" s="611" t="s">
        <v>434</v>
      </c>
      <c r="L9" s="611" t="s">
        <v>435</v>
      </c>
      <c r="M9" s="610"/>
      <c r="N9" s="611" t="s">
        <v>435</v>
      </c>
      <c r="O9" s="611" t="s">
        <v>436</v>
      </c>
      <c r="P9" s="873"/>
      <c r="Q9" s="876"/>
      <c r="R9" s="874"/>
    </row>
    <row r="10" spans="2:18" ht="63" x14ac:dyDescent="0.25">
      <c r="B10" s="612" t="s">
        <v>364</v>
      </c>
      <c r="C10" s="592" t="s">
        <v>406</v>
      </c>
      <c r="D10" s="598">
        <v>0</v>
      </c>
      <c r="E10" s="598">
        <v>0</v>
      </c>
      <c r="F10" s="598">
        <v>0</v>
      </c>
      <c r="G10" s="598"/>
      <c r="H10" s="598"/>
      <c r="I10" s="598"/>
      <c r="J10" s="598">
        <v>0</v>
      </c>
      <c r="K10" s="598">
        <v>0</v>
      </c>
      <c r="L10" s="598">
        <v>0</v>
      </c>
      <c r="M10" s="598"/>
      <c r="N10" s="598"/>
      <c r="O10" s="598"/>
      <c r="P10" s="598"/>
      <c r="Q10" s="598"/>
      <c r="R10" s="598"/>
    </row>
    <row r="11" spans="2:18" ht="21" x14ac:dyDescent="0.25">
      <c r="B11" s="591" t="s">
        <v>366</v>
      </c>
      <c r="C11" s="592" t="s">
        <v>367</v>
      </c>
      <c r="D11" s="762">
        <v>630515.83684199874</v>
      </c>
      <c r="E11" s="762">
        <v>612141.29032756889</v>
      </c>
      <c r="F11" s="762">
        <v>18374.546514429981</v>
      </c>
      <c r="G11" s="762">
        <v>7942.1600767699993</v>
      </c>
      <c r="H11" s="762">
        <v>504.36950300000001</v>
      </c>
      <c r="I11" s="762">
        <v>7437.7905737700003</v>
      </c>
      <c r="J11" s="762">
        <v>1307.6756698300032</v>
      </c>
      <c r="K11" s="762">
        <v>502.70264259000317</v>
      </c>
      <c r="L11" s="762">
        <v>804.97302723999996</v>
      </c>
      <c r="M11" s="762">
        <v>2093.692219969998</v>
      </c>
      <c r="N11" s="762">
        <v>10.732258059999999</v>
      </c>
      <c r="O11" s="762">
        <v>2082.9599619099981</v>
      </c>
      <c r="P11" s="762">
        <v>51.321043689999982</v>
      </c>
      <c r="Q11" s="762">
        <v>394974.50257383886</v>
      </c>
      <c r="R11" s="762">
        <v>4725.7920098899995</v>
      </c>
    </row>
    <row r="12" spans="2:18" ht="30.75" customHeight="1" x14ac:dyDescent="0.25">
      <c r="B12" s="591" t="s">
        <v>368</v>
      </c>
      <c r="C12" s="594" t="s">
        <v>369</v>
      </c>
      <c r="D12" s="762">
        <v>90340.903682110016</v>
      </c>
      <c r="E12" s="762">
        <v>89475.092847840016</v>
      </c>
      <c r="F12" s="762">
        <v>865.81083426999999</v>
      </c>
      <c r="G12" s="762">
        <v>0</v>
      </c>
      <c r="H12" s="762">
        <v>0</v>
      </c>
      <c r="I12" s="762">
        <v>0</v>
      </c>
      <c r="J12" s="762">
        <v>7.9996929499999991</v>
      </c>
      <c r="K12" s="762">
        <v>5.1253355100000002</v>
      </c>
      <c r="L12" s="762">
        <v>2.8743574399999998</v>
      </c>
      <c r="M12" s="762">
        <v>0</v>
      </c>
      <c r="N12" s="762">
        <v>0</v>
      </c>
      <c r="O12" s="762">
        <v>0</v>
      </c>
      <c r="P12" s="762">
        <v>0</v>
      </c>
      <c r="Q12" s="762">
        <v>0</v>
      </c>
      <c r="R12" s="762">
        <v>0</v>
      </c>
    </row>
    <row r="13" spans="2:18" ht="21" x14ac:dyDescent="0.25">
      <c r="B13" s="591" t="s">
        <v>370</v>
      </c>
      <c r="C13" s="594" t="s">
        <v>371</v>
      </c>
      <c r="D13" s="762">
        <v>15432.458504299999</v>
      </c>
      <c r="E13" s="762">
        <v>15424.488743679998</v>
      </c>
      <c r="F13" s="762">
        <v>7.9697606199999989</v>
      </c>
      <c r="G13" s="762">
        <v>1.66991131</v>
      </c>
      <c r="H13" s="762">
        <v>0</v>
      </c>
      <c r="I13" s="762">
        <v>1.66991131</v>
      </c>
      <c r="J13" s="762">
        <v>0.64581093999999994</v>
      </c>
      <c r="K13" s="762">
        <v>0.44551773999999994</v>
      </c>
      <c r="L13" s="762">
        <v>0.20029319999999995</v>
      </c>
      <c r="M13" s="762">
        <v>0.61428550999999987</v>
      </c>
      <c r="N13" s="762">
        <v>0</v>
      </c>
      <c r="O13" s="762">
        <v>0.61428550999999987</v>
      </c>
      <c r="P13" s="762">
        <v>0</v>
      </c>
      <c r="Q13" s="762">
        <v>209.17322844000003</v>
      </c>
      <c r="R13" s="762">
        <v>0</v>
      </c>
    </row>
    <row r="14" spans="2:18" ht="21" x14ac:dyDescent="0.25">
      <c r="B14" s="591" t="s">
        <v>372</v>
      </c>
      <c r="C14" s="594" t="s">
        <v>373</v>
      </c>
      <c r="D14" s="762">
        <v>2652.1376871599987</v>
      </c>
      <c r="E14" s="762">
        <v>2651.526102419999</v>
      </c>
      <c r="F14" s="762">
        <v>0.61158474000000951</v>
      </c>
      <c r="G14" s="762">
        <v>0</v>
      </c>
      <c r="H14" s="762">
        <v>0</v>
      </c>
      <c r="I14" s="762">
        <v>0</v>
      </c>
      <c r="J14" s="762">
        <v>2.6356629999999888E-2</v>
      </c>
      <c r="K14" s="762">
        <v>2.6356629999999888E-2</v>
      </c>
      <c r="L14" s="762">
        <v>0</v>
      </c>
      <c r="M14" s="762">
        <v>0</v>
      </c>
      <c r="N14" s="762">
        <v>0</v>
      </c>
      <c r="O14" s="762">
        <v>0</v>
      </c>
      <c r="P14" s="762">
        <v>3.6010999999999997E-4</v>
      </c>
      <c r="Q14" s="762">
        <v>5.8595425600000022</v>
      </c>
      <c r="R14" s="762">
        <v>0</v>
      </c>
    </row>
    <row r="15" spans="2:18" ht="31.5" x14ac:dyDescent="0.25">
      <c r="B15" s="591" t="s">
        <v>374</v>
      </c>
      <c r="C15" s="594" t="s">
        <v>375</v>
      </c>
      <c r="D15" s="762">
        <v>58335.403120879797</v>
      </c>
      <c r="E15" s="762">
        <v>56587.465970179801</v>
      </c>
      <c r="F15" s="762">
        <v>1747.9371507000001</v>
      </c>
      <c r="G15" s="762">
        <v>826.40352533999987</v>
      </c>
      <c r="H15" s="762">
        <v>0.27449529999999983</v>
      </c>
      <c r="I15" s="762">
        <v>826.12903003999998</v>
      </c>
      <c r="J15" s="762">
        <v>389.55243993000005</v>
      </c>
      <c r="K15" s="762">
        <v>64.288166920000094</v>
      </c>
      <c r="L15" s="762">
        <v>325.26427301000001</v>
      </c>
      <c r="M15" s="762">
        <v>412.07130099</v>
      </c>
      <c r="N15" s="762">
        <v>5.3515359999999991E-2</v>
      </c>
      <c r="O15" s="762">
        <v>412.01778562999999</v>
      </c>
      <c r="P15" s="762">
        <v>0</v>
      </c>
      <c r="Q15" s="762">
        <v>6990.097526439903</v>
      </c>
      <c r="R15" s="762">
        <v>265.32997633000002</v>
      </c>
    </row>
    <row r="16" spans="2:18" ht="21" x14ac:dyDescent="0.25">
      <c r="B16" s="591" t="s">
        <v>376</v>
      </c>
      <c r="C16" s="594" t="s">
        <v>377</v>
      </c>
      <c r="D16" s="762">
        <v>253226.79565314003</v>
      </c>
      <c r="E16" s="762">
        <v>245390.84295009004</v>
      </c>
      <c r="F16" s="762">
        <v>7835.9527030500003</v>
      </c>
      <c r="G16" s="762">
        <v>4109.3960541199995</v>
      </c>
      <c r="H16" s="762">
        <v>115.04399377</v>
      </c>
      <c r="I16" s="762">
        <v>3994.3520603500001</v>
      </c>
      <c r="J16" s="762">
        <v>683.23922755999911</v>
      </c>
      <c r="K16" s="762">
        <v>315.22857371999908</v>
      </c>
      <c r="L16" s="762">
        <v>368.01065384000003</v>
      </c>
      <c r="M16" s="762">
        <v>887.16041695999991</v>
      </c>
      <c r="N16" s="762">
        <v>1.7457658499999988</v>
      </c>
      <c r="O16" s="762">
        <v>885.41465110999991</v>
      </c>
      <c r="P16" s="762">
        <v>11.518294850000023</v>
      </c>
      <c r="Q16" s="762">
        <v>195490.45578491999</v>
      </c>
      <c r="R16" s="762">
        <v>2411.6730250700002</v>
      </c>
    </row>
    <row r="17" spans="2:18" ht="21" x14ac:dyDescent="0.25">
      <c r="B17" s="591" t="s">
        <v>378</v>
      </c>
      <c r="C17" s="613" t="s">
        <v>437</v>
      </c>
      <c r="D17" s="762">
        <v>83416.09071171</v>
      </c>
      <c r="E17" s="762">
        <v>79358.734097549997</v>
      </c>
      <c r="F17" s="762">
        <v>4057.3566141599999</v>
      </c>
      <c r="G17" s="762">
        <v>2474.5388812799997</v>
      </c>
      <c r="H17" s="762">
        <v>85.812425289999993</v>
      </c>
      <c r="I17" s="762">
        <v>2388.72645599</v>
      </c>
      <c r="J17" s="762">
        <v>303.22227450000003</v>
      </c>
      <c r="K17" s="762">
        <v>159.88413906</v>
      </c>
      <c r="L17" s="762">
        <v>143.33813544</v>
      </c>
      <c r="M17" s="762">
        <v>758.10771143999989</v>
      </c>
      <c r="N17" s="762">
        <v>0.97798286999999995</v>
      </c>
      <c r="O17" s="762">
        <v>757.12972856999988</v>
      </c>
      <c r="P17" s="762">
        <v>0</v>
      </c>
      <c r="Q17" s="762">
        <v>58369.861423150011</v>
      </c>
      <c r="R17" s="762">
        <v>1492.4514403600001</v>
      </c>
    </row>
    <row r="18" spans="2:18" x14ac:dyDescent="0.25">
      <c r="B18" s="591" t="s">
        <v>380</v>
      </c>
      <c r="C18" s="594" t="s">
        <v>379</v>
      </c>
      <c r="D18" s="762">
        <v>210528.138194409</v>
      </c>
      <c r="E18" s="762">
        <v>202611.873713359</v>
      </c>
      <c r="F18" s="762">
        <v>7916.2644810499805</v>
      </c>
      <c r="G18" s="762">
        <v>3004.6905860000002</v>
      </c>
      <c r="H18" s="762">
        <v>389.05101393000001</v>
      </c>
      <c r="I18" s="762">
        <v>2615.6395720700002</v>
      </c>
      <c r="J18" s="762">
        <v>226.21214182000404</v>
      </c>
      <c r="K18" s="762">
        <v>117.58869207000404</v>
      </c>
      <c r="L18" s="762">
        <v>108.62344975000001</v>
      </c>
      <c r="M18" s="762">
        <v>793.84621650999793</v>
      </c>
      <c r="N18" s="762">
        <v>8.9329768499999993</v>
      </c>
      <c r="O18" s="762">
        <v>784.91323965999788</v>
      </c>
      <c r="P18" s="762">
        <v>39.802388729999961</v>
      </c>
      <c r="Q18" s="762">
        <v>192278.916491479</v>
      </c>
      <c r="R18" s="762">
        <v>2048.7890084899996</v>
      </c>
    </row>
    <row r="19" spans="2:18" x14ac:dyDescent="0.25">
      <c r="B19" s="591" t="s">
        <v>382</v>
      </c>
      <c r="C19" s="592" t="s">
        <v>408</v>
      </c>
      <c r="D19" s="762">
        <v>64916.171127050002</v>
      </c>
      <c r="E19" s="762">
        <v>64916.171127050002</v>
      </c>
      <c r="F19" s="762">
        <v>0</v>
      </c>
      <c r="G19" s="762">
        <v>0</v>
      </c>
      <c r="H19" s="762">
        <v>0</v>
      </c>
      <c r="I19" s="762">
        <v>0</v>
      </c>
      <c r="J19" s="762">
        <v>1.6785240100000001</v>
      </c>
      <c r="K19" s="762">
        <v>1.6785240100000001</v>
      </c>
      <c r="L19" s="762">
        <v>0</v>
      </c>
      <c r="M19" s="762">
        <v>0</v>
      </c>
      <c r="N19" s="762">
        <v>0</v>
      </c>
      <c r="O19" s="762">
        <v>0</v>
      </c>
      <c r="P19" s="762">
        <v>0</v>
      </c>
      <c r="Q19" s="762">
        <v>0</v>
      </c>
      <c r="R19" s="762">
        <v>0</v>
      </c>
    </row>
    <row r="20" spans="2:18" x14ac:dyDescent="0.25">
      <c r="B20" s="591" t="s">
        <v>384</v>
      </c>
      <c r="C20" s="594" t="s">
        <v>369</v>
      </c>
      <c r="D20" s="762">
        <v>323.64072470999992</v>
      </c>
      <c r="E20" s="762">
        <v>323.64072470999992</v>
      </c>
      <c r="F20" s="762">
        <v>0</v>
      </c>
      <c r="G20" s="762">
        <v>0</v>
      </c>
      <c r="H20" s="762">
        <v>0</v>
      </c>
      <c r="I20" s="762">
        <v>0</v>
      </c>
      <c r="J20" s="762">
        <v>0</v>
      </c>
      <c r="K20" s="762">
        <v>0</v>
      </c>
      <c r="L20" s="762">
        <v>0</v>
      </c>
      <c r="M20" s="762">
        <v>0</v>
      </c>
      <c r="N20" s="762">
        <v>0</v>
      </c>
      <c r="O20" s="762">
        <v>0</v>
      </c>
      <c r="P20" s="762">
        <v>0</v>
      </c>
      <c r="Q20" s="762">
        <v>0</v>
      </c>
      <c r="R20" s="762">
        <v>0</v>
      </c>
    </row>
    <row r="21" spans="2:18" ht="21" x14ac:dyDescent="0.25">
      <c r="B21" s="591" t="s">
        <v>409</v>
      </c>
      <c r="C21" s="594" t="s">
        <v>371</v>
      </c>
      <c r="D21" s="762">
        <v>4906.5402236400005</v>
      </c>
      <c r="E21" s="762">
        <v>4906.5402236400005</v>
      </c>
      <c r="F21" s="762">
        <v>0</v>
      </c>
      <c r="G21" s="762">
        <v>0</v>
      </c>
      <c r="H21" s="762">
        <v>0</v>
      </c>
      <c r="I21" s="762">
        <v>0</v>
      </c>
      <c r="J21" s="762">
        <v>0.14067032999999998</v>
      </c>
      <c r="K21" s="762">
        <v>0.14067032999999998</v>
      </c>
      <c r="L21" s="762">
        <v>0</v>
      </c>
      <c r="M21" s="762">
        <v>0</v>
      </c>
      <c r="N21" s="762">
        <v>0</v>
      </c>
      <c r="O21" s="762">
        <v>0</v>
      </c>
      <c r="P21" s="762">
        <v>0</v>
      </c>
      <c r="Q21" s="762">
        <v>0</v>
      </c>
      <c r="R21" s="762">
        <v>0</v>
      </c>
    </row>
    <row r="22" spans="2:18" ht="21" x14ac:dyDescent="0.25">
      <c r="B22" s="591" t="s">
        <v>410</v>
      </c>
      <c r="C22" s="594" t="s">
        <v>373</v>
      </c>
      <c r="D22" s="762">
        <v>52409.259772170008</v>
      </c>
      <c r="E22" s="762">
        <v>52409.259772170008</v>
      </c>
      <c r="F22" s="762">
        <v>0</v>
      </c>
      <c r="G22" s="762">
        <v>0</v>
      </c>
      <c r="H22" s="762">
        <v>0</v>
      </c>
      <c r="I22" s="762">
        <v>0</v>
      </c>
      <c r="J22" s="762">
        <v>1.25523319</v>
      </c>
      <c r="K22" s="762">
        <v>1.25523319</v>
      </c>
      <c r="L22" s="762">
        <v>0</v>
      </c>
      <c r="M22" s="762">
        <v>0</v>
      </c>
      <c r="N22" s="762">
        <v>0</v>
      </c>
      <c r="O22" s="762">
        <v>0</v>
      </c>
      <c r="P22" s="762">
        <v>0</v>
      </c>
      <c r="Q22" s="762">
        <v>0</v>
      </c>
      <c r="R22" s="762">
        <v>0</v>
      </c>
    </row>
    <row r="23" spans="2:18" ht="31.5" x14ac:dyDescent="0.25">
      <c r="B23" s="591" t="s">
        <v>411</v>
      </c>
      <c r="C23" s="594" t="s">
        <v>375</v>
      </c>
      <c r="D23" s="762">
        <v>0</v>
      </c>
      <c r="E23" s="762">
        <v>0</v>
      </c>
      <c r="F23" s="762">
        <v>0</v>
      </c>
      <c r="G23" s="762">
        <v>0</v>
      </c>
      <c r="H23" s="762">
        <v>0</v>
      </c>
      <c r="I23" s="762">
        <v>0</v>
      </c>
      <c r="J23" s="762">
        <v>0</v>
      </c>
      <c r="K23" s="762">
        <v>0</v>
      </c>
      <c r="L23" s="762">
        <v>0</v>
      </c>
      <c r="M23" s="762">
        <v>0</v>
      </c>
      <c r="N23" s="762">
        <v>0</v>
      </c>
      <c r="O23" s="762">
        <v>0</v>
      </c>
      <c r="P23" s="762">
        <v>0</v>
      </c>
      <c r="Q23" s="762">
        <v>0</v>
      </c>
      <c r="R23" s="762">
        <v>0</v>
      </c>
    </row>
    <row r="24" spans="2:18" ht="21" x14ac:dyDescent="0.25">
      <c r="B24" s="591" t="s">
        <v>412</v>
      </c>
      <c r="C24" s="594" t="s">
        <v>377</v>
      </c>
      <c r="D24" s="762">
        <v>7276.7304065299995</v>
      </c>
      <c r="E24" s="762">
        <v>7276.7304065299995</v>
      </c>
      <c r="F24" s="762">
        <v>0</v>
      </c>
      <c r="G24" s="762">
        <v>0</v>
      </c>
      <c r="H24" s="762">
        <v>0</v>
      </c>
      <c r="I24" s="762">
        <v>0</v>
      </c>
      <c r="J24" s="762">
        <v>0.28262049</v>
      </c>
      <c r="K24" s="762">
        <v>0.28262049</v>
      </c>
      <c r="L24" s="762">
        <v>0</v>
      </c>
      <c r="M24" s="762">
        <v>0</v>
      </c>
      <c r="N24" s="762">
        <v>0</v>
      </c>
      <c r="O24" s="762">
        <v>0</v>
      </c>
      <c r="P24" s="762">
        <v>0</v>
      </c>
      <c r="Q24" s="762">
        <v>0</v>
      </c>
      <c r="R24" s="762">
        <v>0</v>
      </c>
    </row>
    <row r="25" spans="2:18" ht="31.5" x14ac:dyDescent="0.25">
      <c r="B25" s="591" t="s">
        <v>413</v>
      </c>
      <c r="C25" s="592" t="s">
        <v>414</v>
      </c>
      <c r="D25" s="762">
        <v>101446.58616779011</v>
      </c>
      <c r="E25" s="762">
        <v>99658.072358090125</v>
      </c>
      <c r="F25" s="762">
        <v>1788.5138097000001</v>
      </c>
      <c r="G25" s="762">
        <v>1238.41887004</v>
      </c>
      <c r="H25" s="762">
        <v>4.7658701399999996</v>
      </c>
      <c r="I25" s="762">
        <v>1233.6529999000002</v>
      </c>
      <c r="J25" s="762">
        <v>232.73705152999932</v>
      </c>
      <c r="K25" s="762">
        <v>133.30088742999936</v>
      </c>
      <c r="L25" s="762">
        <v>99.436164099999999</v>
      </c>
      <c r="M25" s="762">
        <v>186.24089895</v>
      </c>
      <c r="N25" s="762">
        <v>3.1608579999999997E-2</v>
      </c>
      <c r="O25" s="762">
        <v>186.20929036999999</v>
      </c>
      <c r="P25" s="763">
        <v>0</v>
      </c>
      <c r="Q25" s="762">
        <v>522.68872273000034</v>
      </c>
      <c r="R25" s="762">
        <v>0</v>
      </c>
    </row>
    <row r="26" spans="2:18" x14ac:dyDescent="0.25">
      <c r="B26" s="591" t="s">
        <v>415</v>
      </c>
      <c r="C26" s="594" t="s">
        <v>369</v>
      </c>
      <c r="D26" s="762">
        <v>0</v>
      </c>
      <c r="E26" s="762">
        <v>0</v>
      </c>
      <c r="F26" s="762">
        <v>0</v>
      </c>
      <c r="G26" s="762">
        <v>0</v>
      </c>
      <c r="H26" s="762">
        <v>0</v>
      </c>
      <c r="I26" s="762">
        <v>0</v>
      </c>
      <c r="J26" s="762">
        <v>0</v>
      </c>
      <c r="K26" s="762">
        <v>0</v>
      </c>
      <c r="L26" s="762">
        <v>0</v>
      </c>
      <c r="M26" s="762">
        <v>0</v>
      </c>
      <c r="N26" s="762">
        <v>0</v>
      </c>
      <c r="O26" s="762">
        <v>0</v>
      </c>
      <c r="P26" s="763">
        <v>0</v>
      </c>
      <c r="Q26" s="762">
        <v>0</v>
      </c>
      <c r="R26" s="762">
        <v>0</v>
      </c>
    </row>
    <row r="27" spans="2:18" ht="21" x14ac:dyDescent="0.25">
      <c r="B27" s="591" t="s">
        <v>416</v>
      </c>
      <c r="C27" s="594" t="s">
        <v>371</v>
      </c>
      <c r="D27" s="762">
        <v>4248.6126618799999</v>
      </c>
      <c r="E27" s="762">
        <v>4248.4114108799995</v>
      </c>
      <c r="F27" s="762">
        <v>0.20125100000000001</v>
      </c>
      <c r="G27" s="762">
        <v>0</v>
      </c>
      <c r="H27" s="762">
        <v>0</v>
      </c>
      <c r="I27" s="762">
        <v>0</v>
      </c>
      <c r="J27" s="762">
        <v>2.5152174699999996</v>
      </c>
      <c r="K27" s="762">
        <v>2.5152174699999996</v>
      </c>
      <c r="L27" s="762">
        <v>0</v>
      </c>
      <c r="M27" s="762">
        <v>0</v>
      </c>
      <c r="N27" s="762">
        <v>0</v>
      </c>
      <c r="O27" s="762">
        <v>0</v>
      </c>
      <c r="P27" s="763">
        <v>0</v>
      </c>
      <c r="Q27" s="762">
        <v>0</v>
      </c>
      <c r="R27" s="762">
        <v>0</v>
      </c>
    </row>
    <row r="28" spans="2:18" ht="21" x14ac:dyDescent="0.25">
      <c r="B28" s="591" t="s">
        <v>417</v>
      </c>
      <c r="C28" s="594" t="s">
        <v>373</v>
      </c>
      <c r="D28" s="762">
        <v>426.12974989999998</v>
      </c>
      <c r="E28" s="762">
        <v>301.47888350000005</v>
      </c>
      <c r="F28" s="762">
        <v>124.65086639999994</v>
      </c>
      <c r="G28" s="762">
        <v>0</v>
      </c>
      <c r="H28" s="762">
        <v>0</v>
      </c>
      <c r="I28" s="762">
        <v>0</v>
      </c>
      <c r="J28" s="762">
        <v>2.375624039999999</v>
      </c>
      <c r="K28" s="762">
        <v>0.68611290999999996</v>
      </c>
      <c r="L28" s="762">
        <v>1.6895111299999994</v>
      </c>
      <c r="M28" s="762">
        <v>0</v>
      </c>
      <c r="N28" s="762">
        <v>0</v>
      </c>
      <c r="O28" s="762">
        <v>0</v>
      </c>
      <c r="P28" s="763">
        <v>0</v>
      </c>
      <c r="Q28" s="762">
        <v>0</v>
      </c>
      <c r="R28" s="762">
        <v>0</v>
      </c>
    </row>
    <row r="29" spans="2:18" ht="31.5" x14ac:dyDescent="0.25">
      <c r="B29" s="591" t="s">
        <v>418</v>
      </c>
      <c r="C29" s="594" t="s">
        <v>375</v>
      </c>
      <c r="D29" s="762">
        <v>9738.9117283700125</v>
      </c>
      <c r="E29" s="762">
        <v>9693.2919708300105</v>
      </c>
      <c r="F29" s="762">
        <v>45.619757539999995</v>
      </c>
      <c r="G29" s="762">
        <v>69.998795810000004</v>
      </c>
      <c r="H29" s="762">
        <v>0</v>
      </c>
      <c r="I29" s="762">
        <v>69.998795810000004</v>
      </c>
      <c r="J29" s="762">
        <v>29.658508359999992</v>
      </c>
      <c r="K29" s="762">
        <v>17.338397529999995</v>
      </c>
      <c r="L29" s="762">
        <v>12.320110830000001</v>
      </c>
      <c r="M29" s="762">
        <v>24.237747370000005</v>
      </c>
      <c r="N29" s="762">
        <v>0</v>
      </c>
      <c r="O29" s="762">
        <v>24.237747370000005</v>
      </c>
      <c r="P29" s="763">
        <v>0</v>
      </c>
      <c r="Q29" s="762">
        <v>0.30046056000000237</v>
      </c>
      <c r="R29" s="762">
        <v>0</v>
      </c>
    </row>
    <row r="30" spans="2:18" ht="21" x14ac:dyDescent="0.25">
      <c r="B30" s="591" t="s">
        <v>419</v>
      </c>
      <c r="C30" s="594" t="s">
        <v>377</v>
      </c>
      <c r="D30" s="762">
        <v>72416.234746689996</v>
      </c>
      <c r="E30" s="762">
        <v>71019.528004129999</v>
      </c>
      <c r="F30" s="762">
        <v>1396.7067425599998</v>
      </c>
      <c r="G30" s="762">
        <v>1021.3537245000002</v>
      </c>
      <c r="H30" s="762">
        <v>4.0833181000000005</v>
      </c>
      <c r="I30" s="762">
        <v>1017.2704064000002</v>
      </c>
      <c r="J30" s="762">
        <v>142.26800660999976</v>
      </c>
      <c r="K30" s="762">
        <v>66.793447359999746</v>
      </c>
      <c r="L30" s="762">
        <v>75.474559249999999</v>
      </c>
      <c r="M30" s="762">
        <v>124.32178434999999</v>
      </c>
      <c r="N30" s="762">
        <v>2.9689239999999999E-2</v>
      </c>
      <c r="O30" s="762">
        <v>124.29209511000001</v>
      </c>
      <c r="P30" s="763">
        <v>0</v>
      </c>
      <c r="Q30" s="762">
        <v>503.37704618000032</v>
      </c>
      <c r="R30" s="762">
        <v>0</v>
      </c>
    </row>
    <row r="31" spans="2:18" x14ac:dyDescent="0.25">
      <c r="B31" s="591" t="s">
        <v>420</v>
      </c>
      <c r="C31" s="594" t="s">
        <v>379</v>
      </c>
      <c r="D31" s="762">
        <v>14616.6972809501</v>
      </c>
      <c r="E31" s="762">
        <v>14395.362088750098</v>
      </c>
      <c r="F31" s="762">
        <v>221.33519219999999</v>
      </c>
      <c r="G31" s="762">
        <v>147.0663497299999</v>
      </c>
      <c r="H31" s="762">
        <v>0.68255203999999992</v>
      </c>
      <c r="I31" s="762">
        <v>146.38379768999991</v>
      </c>
      <c r="J31" s="762">
        <v>55.919695049999603</v>
      </c>
      <c r="K31" s="762">
        <v>45.9677121599996</v>
      </c>
      <c r="L31" s="762">
        <v>9.9519828899999982</v>
      </c>
      <c r="M31" s="762">
        <v>37.681367229999999</v>
      </c>
      <c r="N31" s="762">
        <v>1.9193400000000001E-3</v>
      </c>
      <c r="O31" s="762">
        <v>37.679447889999992</v>
      </c>
      <c r="P31" s="763">
        <v>0</v>
      </c>
      <c r="Q31" s="762">
        <v>19.011215990000011</v>
      </c>
      <c r="R31" s="762">
        <v>0</v>
      </c>
    </row>
    <row r="32" spans="2:18" x14ac:dyDescent="0.25">
      <c r="B32" s="591" t="s">
        <v>421</v>
      </c>
      <c r="C32" s="597" t="s">
        <v>345</v>
      </c>
      <c r="D32" s="762">
        <v>796878.59413683903</v>
      </c>
      <c r="E32" s="762">
        <v>776715.53381270904</v>
      </c>
      <c r="F32" s="762">
        <v>20163.060324129983</v>
      </c>
      <c r="G32" s="762">
        <v>9180.5789468099993</v>
      </c>
      <c r="H32" s="762">
        <v>509.13537314000001</v>
      </c>
      <c r="I32" s="762">
        <v>8671.4435736699998</v>
      </c>
      <c r="J32" s="762">
        <v>1542.0912453700025</v>
      </c>
      <c r="K32" s="762">
        <v>637.68205403000263</v>
      </c>
      <c r="L32" s="762">
        <v>904.40919134000001</v>
      </c>
      <c r="M32" s="762">
        <v>2279.9331189199975</v>
      </c>
      <c r="N32" s="762">
        <v>10.763866639999998</v>
      </c>
      <c r="O32" s="762">
        <v>2269.1692522799976</v>
      </c>
      <c r="P32" s="762">
        <v>51.321043689999982</v>
      </c>
      <c r="Q32" s="762">
        <v>395497.19129656884</v>
      </c>
      <c r="R32" s="762">
        <v>4725.7920098899995</v>
      </c>
    </row>
    <row r="139" spans="2:18" ht="15.75" thickBot="1" x14ac:dyDescent="0.3"/>
    <row r="140" spans="2:18" x14ac:dyDescent="0.25">
      <c r="B140" s="877"/>
      <c r="C140" s="877"/>
      <c r="D140" s="877"/>
      <c r="E140" s="877"/>
      <c r="F140" s="877"/>
      <c r="G140" s="877"/>
      <c r="H140" s="877"/>
      <c r="I140" s="877"/>
      <c r="J140" s="877"/>
      <c r="K140" s="877"/>
      <c r="L140" s="878"/>
      <c r="M140" s="878"/>
      <c r="N140" s="880"/>
      <c r="O140" s="880"/>
      <c r="P140" s="880"/>
      <c r="Q140" s="880"/>
      <c r="R140" s="880"/>
    </row>
    <row r="141" spans="2:18" x14ac:dyDescent="0.25">
      <c r="B141" s="882"/>
      <c r="C141" s="882"/>
      <c r="D141" s="882"/>
      <c r="E141" s="882"/>
      <c r="F141" s="882"/>
      <c r="G141" s="882"/>
      <c r="H141" s="882"/>
      <c r="I141" s="882"/>
      <c r="J141" s="882"/>
      <c r="K141" s="882"/>
      <c r="L141" s="879"/>
      <c r="M141" s="879"/>
      <c r="N141" s="881"/>
      <c r="O141" s="881"/>
      <c r="P141" s="881"/>
      <c r="Q141" s="881"/>
      <c r="R141" s="881"/>
    </row>
    <row r="142" spans="2:18" ht="15.75" x14ac:dyDescent="0.25">
      <c r="B142" s="879"/>
      <c r="C142" s="879"/>
      <c r="D142" s="879"/>
      <c r="E142" s="879"/>
      <c r="F142" s="879"/>
      <c r="G142" s="879"/>
      <c r="H142" s="879"/>
      <c r="I142" s="879"/>
      <c r="J142" s="879"/>
      <c r="K142" s="879"/>
      <c r="L142" s="149"/>
      <c r="M142" s="149"/>
      <c r="N142" s="151"/>
      <c r="O142" s="151"/>
      <c r="P142" s="151"/>
      <c r="Q142" s="151"/>
      <c r="R142" s="151"/>
    </row>
    <row r="143" spans="2:18" ht="15.75" x14ac:dyDescent="0.25">
      <c r="B143" s="882"/>
      <c r="C143" s="882"/>
      <c r="D143" s="882"/>
      <c r="E143" s="882"/>
      <c r="F143" s="882"/>
      <c r="G143" s="882"/>
      <c r="H143" s="882"/>
      <c r="I143" s="882"/>
      <c r="J143" s="882"/>
      <c r="K143" s="882"/>
      <c r="L143" s="149"/>
      <c r="M143" s="149"/>
      <c r="N143" s="151"/>
      <c r="O143" s="151"/>
      <c r="P143" s="151"/>
      <c r="Q143" s="151"/>
      <c r="R143" s="151"/>
    </row>
    <row r="144" spans="2:18" x14ac:dyDescent="0.25">
      <c r="B144" s="870"/>
      <c r="C144" s="870"/>
      <c r="D144" s="870"/>
      <c r="E144" s="870"/>
      <c r="F144" s="870"/>
      <c r="G144" s="870"/>
      <c r="H144" s="870"/>
      <c r="I144" s="870"/>
      <c r="J144" s="870"/>
      <c r="K144" s="870"/>
      <c r="L144" s="870"/>
      <c r="M144" s="870"/>
      <c r="N144" s="870"/>
      <c r="O144" s="870"/>
      <c r="P144" s="870"/>
      <c r="Q144" s="870"/>
      <c r="R144" s="870"/>
    </row>
    <row r="145" spans="2:18" x14ac:dyDescent="0.25">
      <c r="B145" s="870"/>
      <c r="C145" s="870"/>
      <c r="D145" s="870"/>
      <c r="E145" s="870"/>
      <c r="F145" s="870"/>
      <c r="G145" s="870"/>
      <c r="H145" s="870"/>
      <c r="I145" s="870"/>
      <c r="J145" s="870"/>
      <c r="K145" s="870"/>
      <c r="L145" s="870"/>
      <c r="M145" s="870"/>
      <c r="N145" s="870"/>
      <c r="O145" s="870"/>
      <c r="P145" s="870"/>
      <c r="Q145" s="870"/>
      <c r="R145" s="870"/>
    </row>
    <row r="146" spans="2:18" x14ac:dyDescent="0.25">
      <c r="B146" s="870"/>
      <c r="C146" s="870"/>
      <c r="D146" s="870"/>
      <c r="E146" s="870"/>
      <c r="F146" s="870"/>
      <c r="G146" s="870"/>
      <c r="H146" s="870"/>
      <c r="I146" s="870"/>
      <c r="J146" s="870"/>
      <c r="K146" s="870"/>
      <c r="L146" s="870"/>
      <c r="M146" s="870"/>
      <c r="N146" s="870"/>
      <c r="O146" s="870"/>
      <c r="P146" s="870"/>
      <c r="Q146" s="870"/>
      <c r="R146" s="870"/>
    </row>
    <row r="147" spans="2:18" ht="60" customHeight="1" x14ac:dyDescent="0.25">
      <c r="B147" s="870"/>
      <c r="C147" s="870"/>
      <c r="D147" s="870"/>
      <c r="E147" s="870"/>
      <c r="F147" s="870"/>
      <c r="G147" s="870"/>
      <c r="H147" s="870"/>
      <c r="I147" s="870"/>
      <c r="J147" s="870"/>
      <c r="K147" s="870"/>
      <c r="L147" s="870"/>
      <c r="M147" s="870"/>
      <c r="N147" s="870"/>
      <c r="O147" s="870"/>
      <c r="P147" s="870"/>
      <c r="Q147" s="870"/>
      <c r="R147" s="870"/>
    </row>
    <row r="148" spans="2:18" ht="24" customHeight="1" x14ac:dyDescent="0.25">
      <c r="B148" s="871"/>
      <c r="C148" s="871"/>
      <c r="D148" s="871"/>
      <c r="E148" s="871"/>
      <c r="F148" s="871"/>
      <c r="G148" s="871"/>
      <c r="H148" s="871"/>
      <c r="I148" s="871"/>
      <c r="J148" s="871"/>
      <c r="K148" s="871"/>
      <c r="L148" s="871"/>
      <c r="M148" s="871"/>
      <c r="N148" s="871"/>
      <c r="O148" s="871"/>
      <c r="P148" s="871"/>
      <c r="Q148" s="871"/>
      <c r="R148" s="871"/>
    </row>
    <row r="149" spans="2:18" ht="24" customHeight="1" x14ac:dyDescent="0.25">
      <c r="B149" s="868"/>
      <c r="C149" s="868"/>
      <c r="D149" s="868"/>
      <c r="E149" s="868"/>
      <c r="F149" s="868"/>
      <c r="G149" s="868"/>
      <c r="H149" s="868"/>
      <c r="I149" s="868"/>
      <c r="J149" s="868"/>
      <c r="K149" s="868"/>
      <c r="L149" s="868"/>
      <c r="M149" s="868"/>
      <c r="N149" s="868"/>
      <c r="O149" s="868"/>
      <c r="P149" s="868"/>
      <c r="Q149" s="868"/>
      <c r="R149" s="868"/>
    </row>
    <row r="150" spans="2:18" ht="15.75" x14ac:dyDescent="0.25">
      <c r="B150" s="872"/>
      <c r="C150" s="872"/>
      <c r="D150" s="872"/>
      <c r="E150" s="872"/>
      <c r="F150" s="872"/>
      <c r="G150" s="872"/>
      <c r="H150" s="872"/>
      <c r="I150" s="872"/>
      <c r="J150" s="872"/>
      <c r="K150" s="872"/>
      <c r="L150" s="872"/>
      <c r="M150" s="872"/>
      <c r="N150" s="872"/>
      <c r="O150" s="872"/>
      <c r="P150" s="872"/>
      <c r="Q150" s="872"/>
      <c r="R150" s="872"/>
    </row>
    <row r="151" spans="2:18" ht="24" customHeight="1" x14ac:dyDescent="0.25">
      <c r="B151" s="867"/>
      <c r="C151" s="867"/>
      <c r="D151" s="867"/>
      <c r="E151" s="867"/>
      <c r="F151" s="867"/>
      <c r="G151" s="867"/>
      <c r="H151" s="867"/>
      <c r="I151" s="867"/>
      <c r="J151" s="867"/>
      <c r="K151" s="867"/>
      <c r="L151" s="867"/>
      <c r="M151" s="867"/>
      <c r="N151" s="867"/>
      <c r="O151" s="867"/>
      <c r="P151" s="867"/>
      <c r="Q151" s="867"/>
      <c r="R151" s="867"/>
    </row>
    <row r="152" spans="2:18" x14ac:dyDescent="0.25">
      <c r="B152" s="868"/>
      <c r="C152" s="868"/>
      <c r="D152" s="868"/>
      <c r="E152" s="868"/>
      <c r="F152" s="868"/>
      <c r="G152" s="868"/>
      <c r="H152" s="868"/>
      <c r="I152" s="868"/>
      <c r="J152" s="868"/>
      <c r="K152" s="868"/>
      <c r="L152" s="868"/>
      <c r="M152" s="868"/>
      <c r="N152" s="868"/>
      <c r="O152" s="868"/>
      <c r="P152" s="868"/>
      <c r="Q152" s="868"/>
      <c r="R152" s="868"/>
    </row>
    <row r="153" spans="2:18" x14ac:dyDescent="0.25">
      <c r="B153" s="869"/>
      <c r="C153" s="869"/>
      <c r="D153" s="869"/>
      <c r="E153" s="869"/>
      <c r="F153" s="869"/>
      <c r="G153" s="869"/>
      <c r="H153" s="869"/>
      <c r="I153" s="869"/>
      <c r="J153" s="869"/>
      <c r="K153" s="869"/>
      <c r="L153" s="869"/>
      <c r="M153" s="869"/>
      <c r="N153" s="869"/>
      <c r="O153" s="869"/>
      <c r="P153" s="869"/>
      <c r="Q153" s="869"/>
      <c r="R153" s="869"/>
    </row>
    <row r="154" spans="2:18" x14ac:dyDescent="0.25">
      <c r="B154" s="868"/>
      <c r="C154" s="868"/>
      <c r="D154" s="868"/>
      <c r="E154" s="868"/>
      <c r="F154" s="868"/>
      <c r="G154" s="868"/>
      <c r="H154" s="868"/>
      <c r="I154" s="868"/>
      <c r="J154" s="868"/>
      <c r="K154" s="868"/>
      <c r="L154" s="868"/>
      <c r="M154" s="868"/>
      <c r="N154" s="868"/>
      <c r="O154" s="868"/>
      <c r="P154" s="868"/>
      <c r="Q154" s="868"/>
      <c r="R154" s="868"/>
    </row>
  </sheetData>
  <mergeCells count="33">
    <mergeCell ref="B2:O2"/>
    <mergeCell ref="D5:I5"/>
    <mergeCell ref="J5:O5"/>
    <mergeCell ref="D6:F8"/>
    <mergeCell ref="G6:I8"/>
    <mergeCell ref="J6:L8"/>
    <mergeCell ref="M6:O8"/>
    <mergeCell ref="P5:P9"/>
    <mergeCell ref="Q5:R5"/>
    <mergeCell ref="Q6:Q9"/>
    <mergeCell ref="R6:R9"/>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51:R151"/>
    <mergeCell ref="B152:R152"/>
    <mergeCell ref="B153:R153"/>
    <mergeCell ref="B154:R154"/>
    <mergeCell ref="B145:R145"/>
    <mergeCell ref="B146:R146"/>
    <mergeCell ref="B147:R147"/>
    <mergeCell ref="B148:R148"/>
    <mergeCell ref="B149:R149"/>
    <mergeCell ref="B150:R150"/>
  </mergeCells>
  <pageMargins left="0.7" right="0.7" top="0.75" bottom="0.75" header="0.3" footer="0.3"/>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E0AF-6459-41DB-A39F-44E34C4A9604}">
  <sheetPr codeName="Ark8">
    <pageSetUpPr fitToPage="1"/>
  </sheetPr>
  <dimension ref="B1:F17"/>
  <sheetViews>
    <sheetView showGridLines="0" zoomScale="110" zoomScaleNormal="110" workbookViewId="0">
      <selection activeCell="D17" sqref="D17"/>
    </sheetView>
  </sheetViews>
  <sheetFormatPr defaultColWidth="8" defaultRowHeight="15" x14ac:dyDescent="0.25"/>
  <cols>
    <col min="1" max="1" width="3.125" style="153" customWidth="1"/>
    <col min="2" max="2" width="4.125" style="153" customWidth="1"/>
    <col min="3" max="3" width="51.25" style="153" customWidth="1"/>
    <col min="4" max="4" width="38.625" style="153" customWidth="1"/>
    <col min="5" max="5" width="10.625" style="153" customWidth="1"/>
    <col min="6" max="6" width="11.75" style="153" customWidth="1"/>
    <col min="7" max="7" width="47.75" style="153" customWidth="1"/>
    <col min="8" max="8" width="21.875" style="153" customWidth="1"/>
    <col min="9" max="16384" width="8" style="153"/>
  </cols>
  <sheetData>
    <row r="1" spans="2:6" ht="15" customHeight="1" x14ac:dyDescent="0.25"/>
    <row r="2" spans="2:6" ht="20.25" x14ac:dyDescent="0.3">
      <c r="B2" s="165" t="s">
        <v>438</v>
      </c>
      <c r="C2" s="152"/>
      <c r="D2" s="88"/>
    </row>
    <row r="3" spans="2:6" ht="16.5" thickBot="1" x14ac:dyDescent="0.3">
      <c r="B3" s="154"/>
      <c r="C3" s="155"/>
      <c r="D3" s="155"/>
    </row>
    <row r="4" spans="2:6" ht="15.75" x14ac:dyDescent="0.25">
      <c r="B4" s="154"/>
      <c r="C4" s="155"/>
      <c r="D4" s="156" t="s">
        <v>239</v>
      </c>
      <c r="F4" s="1"/>
    </row>
    <row r="5" spans="2:6" ht="16.5" thickBot="1" x14ac:dyDescent="0.3">
      <c r="B5" s="154"/>
      <c r="C5" s="155" t="s">
        <v>361</v>
      </c>
      <c r="D5" s="157" t="s">
        <v>439</v>
      </c>
      <c r="F5" s="4"/>
    </row>
    <row r="6" spans="2:6" ht="25.5" customHeight="1" thickBot="1" x14ac:dyDescent="0.3">
      <c r="B6" s="158" t="s">
        <v>366</v>
      </c>
      <c r="C6" s="159" t="s">
        <v>440</v>
      </c>
      <c r="D6" s="764">
        <v>6837.9474280000004</v>
      </c>
      <c r="F6" s="1"/>
    </row>
    <row r="7" spans="2:6" ht="25.5" customHeight="1" thickBot="1" x14ac:dyDescent="0.3">
      <c r="B7" s="160" t="s">
        <v>368</v>
      </c>
      <c r="C7" s="161" t="s">
        <v>441</v>
      </c>
      <c r="D7" s="764">
        <v>1267.8576018800002</v>
      </c>
      <c r="F7" s="1"/>
    </row>
    <row r="8" spans="2:6" ht="25.5" customHeight="1" thickBot="1" x14ac:dyDescent="0.3">
      <c r="B8" s="160" t="s">
        <v>370</v>
      </c>
      <c r="C8" s="161" t="s">
        <v>442</v>
      </c>
      <c r="D8" s="764">
        <v>1252.21232177</v>
      </c>
      <c r="F8" s="1"/>
    </row>
    <row r="9" spans="2:6" ht="25.5" customHeight="1" thickBot="1" x14ac:dyDescent="0.3">
      <c r="B9" s="160" t="s">
        <v>372</v>
      </c>
      <c r="C9" s="162" t="s">
        <v>443</v>
      </c>
      <c r="D9" s="764">
        <v>83.605484000000004</v>
      </c>
    </row>
    <row r="10" spans="2:6" ht="24" customHeight="1" thickBot="1" x14ac:dyDescent="0.3">
      <c r="B10" s="160" t="s">
        <v>374</v>
      </c>
      <c r="C10" s="162" t="s">
        <v>444</v>
      </c>
      <c r="D10" s="764">
        <v>4.6725237199899858</v>
      </c>
    </row>
    <row r="11" spans="2:6" ht="25.5" customHeight="1" thickBot="1" x14ac:dyDescent="0.3">
      <c r="B11" s="163" t="s">
        <v>376</v>
      </c>
      <c r="C11" s="164" t="s">
        <v>445</v>
      </c>
      <c r="D11" s="765">
        <v>6765.3147003900112</v>
      </c>
    </row>
    <row r="17" spans="4:4" x14ac:dyDescent="0.25">
      <c r="D17" s="145" t="s">
        <v>446</v>
      </c>
    </row>
  </sheetData>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5040-E586-4150-9626-6F7EB3E43542}">
  <sheetPr codeName="Ark9"/>
  <dimension ref="B1:G40"/>
  <sheetViews>
    <sheetView showGridLines="0" workbookViewId="0">
      <selection activeCell="E17" sqref="E17"/>
    </sheetView>
  </sheetViews>
  <sheetFormatPr defaultColWidth="18" defaultRowHeight="15" x14ac:dyDescent="0.25"/>
  <cols>
    <col min="1" max="1" width="3.125" style="89" customWidth="1"/>
    <col min="2" max="2" width="6" style="89" customWidth="1"/>
    <col min="3" max="3" width="32.875" style="89" customWidth="1"/>
    <col min="4" max="4" width="19.75" style="89" bestFit="1" customWidth="1"/>
    <col min="5" max="5" width="27.375" style="89" customWidth="1"/>
    <col min="6" max="6" width="10.625" style="89" customWidth="1"/>
    <col min="7" max="16384" width="18" style="89"/>
  </cols>
  <sheetData>
    <row r="1" spans="2:7" ht="15" customHeight="1" x14ac:dyDescent="0.25"/>
    <row r="2" spans="2:7" ht="20.25" x14ac:dyDescent="0.25">
      <c r="B2" s="845" t="s">
        <v>447</v>
      </c>
      <c r="C2" s="898"/>
      <c r="D2" s="898"/>
      <c r="E2" s="898"/>
      <c r="F2" s="166"/>
      <c r="G2" s="166"/>
    </row>
    <row r="3" spans="2:7" ht="15.75" x14ac:dyDescent="0.25">
      <c r="B3" s="166"/>
      <c r="C3" s="166"/>
      <c r="D3" s="166"/>
      <c r="E3" s="166"/>
      <c r="F3" s="166"/>
      <c r="G3" s="166"/>
    </row>
    <row r="4" spans="2:7" ht="16.5" thickBot="1" x14ac:dyDescent="0.3">
      <c r="B4" s="166"/>
      <c r="C4" s="166"/>
      <c r="D4" s="166"/>
      <c r="E4" s="167"/>
      <c r="F4" s="166"/>
      <c r="G4" s="166"/>
    </row>
    <row r="5" spans="2:7" ht="15.75" thickBot="1" x14ac:dyDescent="0.3">
      <c r="B5" s="168"/>
      <c r="C5" s="168"/>
      <c r="D5" s="169" t="s">
        <v>239</v>
      </c>
      <c r="E5" s="170" t="s">
        <v>240</v>
      </c>
      <c r="F5" s="171"/>
      <c r="G5" s="1"/>
    </row>
    <row r="6" spans="2:7" ht="16.5" thickBot="1" x14ac:dyDescent="0.3">
      <c r="B6" s="166"/>
      <c r="C6" s="166"/>
      <c r="D6" s="899" t="s">
        <v>448</v>
      </c>
      <c r="E6" s="900"/>
      <c r="F6" s="166"/>
      <c r="G6" s="4"/>
    </row>
    <row r="7" spans="2:7" ht="24" customHeight="1" thickBot="1" x14ac:dyDescent="0.3">
      <c r="B7" s="166"/>
      <c r="C7" s="166"/>
      <c r="D7" s="172" t="s">
        <v>449</v>
      </c>
      <c r="E7" s="173" t="s">
        <v>450</v>
      </c>
      <c r="F7" s="166"/>
      <c r="G7" s="1"/>
    </row>
    <row r="8" spans="2:7" ht="16.5" thickBot="1" x14ac:dyDescent="0.3">
      <c r="B8" s="147" t="s">
        <v>366</v>
      </c>
      <c r="C8" s="174" t="s">
        <v>451</v>
      </c>
      <c r="D8" s="766">
        <v>0</v>
      </c>
      <c r="E8" s="767">
        <v>0</v>
      </c>
      <c r="F8" s="166"/>
      <c r="G8" s="1"/>
    </row>
    <row r="9" spans="2:7" ht="16.5" thickBot="1" x14ac:dyDescent="0.3">
      <c r="B9" s="148" t="s">
        <v>368</v>
      </c>
      <c r="C9" s="175" t="s">
        <v>452</v>
      </c>
      <c r="D9" s="766">
        <v>7.7801419999999997</v>
      </c>
      <c r="E9" s="767">
        <v>0</v>
      </c>
      <c r="F9" s="166"/>
      <c r="G9" s="1"/>
    </row>
    <row r="10" spans="2:7" ht="16.5" thickBot="1" x14ac:dyDescent="0.3">
      <c r="B10" s="176" t="s">
        <v>370</v>
      </c>
      <c r="C10" s="177" t="s">
        <v>453</v>
      </c>
      <c r="D10" s="766">
        <v>0</v>
      </c>
      <c r="E10" s="767">
        <v>0</v>
      </c>
      <c r="F10" s="166"/>
      <c r="G10" s="166"/>
    </row>
    <row r="11" spans="2:7" ht="16.5" thickBot="1" x14ac:dyDescent="0.3">
      <c r="B11" s="176" t="s">
        <v>372</v>
      </c>
      <c r="C11" s="177" t="s">
        <v>454</v>
      </c>
      <c r="D11" s="766">
        <v>0</v>
      </c>
      <c r="E11" s="767">
        <v>0</v>
      </c>
      <c r="F11" s="166"/>
      <c r="G11" s="166"/>
    </row>
    <row r="12" spans="2:7" ht="16.5" thickBot="1" x14ac:dyDescent="0.3">
      <c r="B12" s="176" t="s">
        <v>374</v>
      </c>
      <c r="C12" s="177" t="s">
        <v>455</v>
      </c>
      <c r="D12" s="766">
        <v>0</v>
      </c>
      <c r="E12" s="767">
        <v>0</v>
      </c>
      <c r="F12" s="166"/>
      <c r="G12" s="166"/>
    </row>
    <row r="13" spans="2:7" ht="16.5" thickBot="1" x14ac:dyDescent="0.3">
      <c r="B13" s="176" t="s">
        <v>376</v>
      </c>
      <c r="C13" s="177" t="s">
        <v>456</v>
      </c>
      <c r="D13" s="766">
        <v>0</v>
      </c>
      <c r="E13" s="767">
        <v>0</v>
      </c>
      <c r="F13" s="166"/>
      <c r="G13" s="166"/>
    </row>
    <row r="14" spans="2:7" ht="16.5" thickBot="1" x14ac:dyDescent="0.3">
      <c r="B14" s="176" t="s">
        <v>378</v>
      </c>
      <c r="C14" s="177" t="s">
        <v>457</v>
      </c>
      <c r="D14" s="766">
        <v>7.7801419999999997</v>
      </c>
      <c r="E14" s="767">
        <v>0</v>
      </c>
      <c r="F14" s="166"/>
      <c r="G14" s="166"/>
    </row>
    <row r="15" spans="2:7" ht="16.5" thickBot="1" x14ac:dyDescent="0.3">
      <c r="B15" s="178" t="s">
        <v>380</v>
      </c>
      <c r="C15" s="179" t="s">
        <v>345</v>
      </c>
      <c r="D15" s="766">
        <v>7.7801419999999997</v>
      </c>
      <c r="E15" s="768">
        <v>0</v>
      </c>
      <c r="F15" s="166"/>
      <c r="G15" s="166"/>
    </row>
    <row r="16" spans="2:7" ht="15.75" x14ac:dyDescent="0.25">
      <c r="B16" s="166"/>
      <c r="C16" s="166"/>
      <c r="D16" s="166"/>
      <c r="E16" s="180"/>
      <c r="F16" s="166"/>
      <c r="G16" s="166"/>
    </row>
    <row r="17" spans="2:7" ht="15.75" x14ac:dyDescent="0.25">
      <c r="B17" s="901"/>
      <c r="C17" s="901"/>
      <c r="D17" s="166"/>
      <c r="F17" s="166"/>
      <c r="G17" s="166"/>
    </row>
    <row r="18" spans="2:7" ht="15.75" x14ac:dyDescent="0.25">
      <c r="B18" s="166"/>
      <c r="C18" s="166"/>
      <c r="D18" s="166"/>
      <c r="E18" s="166"/>
      <c r="F18" s="166"/>
      <c r="G18" s="166"/>
    </row>
    <row r="19" spans="2:7" ht="15.75" x14ac:dyDescent="0.25">
      <c r="B19" s="181"/>
      <c r="C19" s="166"/>
      <c r="D19" s="166"/>
      <c r="E19" s="166"/>
      <c r="F19" s="166"/>
      <c r="G19" s="166"/>
    </row>
    <row r="20" spans="2:7" x14ac:dyDescent="0.25">
      <c r="B20" s="897"/>
      <c r="C20" s="897"/>
      <c r="D20" s="897"/>
      <c r="E20" s="897"/>
      <c r="F20" s="897"/>
      <c r="G20" s="897"/>
    </row>
    <row r="21" spans="2:7" ht="36" customHeight="1" x14ac:dyDescent="0.25">
      <c r="B21" s="897"/>
      <c r="C21" s="897"/>
      <c r="D21" s="897"/>
      <c r="E21" s="897"/>
      <c r="F21" s="897"/>
      <c r="G21" s="897"/>
    </row>
    <row r="22" spans="2:7" ht="60" customHeight="1" x14ac:dyDescent="0.25">
      <c r="B22" s="897"/>
      <c r="C22" s="897"/>
      <c r="D22" s="897"/>
      <c r="E22" s="897"/>
      <c r="F22" s="897"/>
      <c r="G22" s="897"/>
    </row>
    <row r="23" spans="2:7" ht="15.75" x14ac:dyDescent="0.25">
      <c r="B23" s="166"/>
      <c r="C23" s="166"/>
      <c r="D23" s="166"/>
      <c r="E23" s="166"/>
      <c r="F23" s="166"/>
      <c r="G23" s="166"/>
    </row>
    <row r="24" spans="2:7" ht="15.75" x14ac:dyDescent="0.25">
      <c r="B24" s="181"/>
      <c r="C24" s="166"/>
      <c r="D24" s="166"/>
      <c r="E24" s="166"/>
      <c r="F24" s="166"/>
      <c r="G24" s="166"/>
    </row>
    <row r="25" spans="2:7" x14ac:dyDescent="0.25">
      <c r="B25" s="897"/>
      <c r="C25" s="897"/>
      <c r="D25" s="897"/>
      <c r="E25" s="897"/>
      <c r="F25" s="897"/>
      <c r="G25" s="897"/>
    </row>
    <row r="26" spans="2:7" ht="48" customHeight="1" x14ac:dyDescent="0.25">
      <c r="B26" s="902"/>
      <c r="C26" s="902"/>
      <c r="D26" s="902"/>
      <c r="E26" s="902"/>
      <c r="F26" s="902"/>
      <c r="G26" s="902"/>
    </row>
    <row r="27" spans="2:7" x14ac:dyDescent="0.25">
      <c r="B27" s="897"/>
      <c r="C27" s="897"/>
      <c r="D27" s="897"/>
      <c r="E27" s="897"/>
      <c r="F27" s="897"/>
      <c r="G27" s="897"/>
    </row>
    <row r="28" spans="2:7" x14ac:dyDescent="0.25">
      <c r="B28" s="897"/>
      <c r="C28" s="897"/>
      <c r="D28" s="897"/>
      <c r="E28" s="897"/>
      <c r="F28" s="897"/>
      <c r="G28" s="897"/>
    </row>
    <row r="29" spans="2:7" ht="96" customHeight="1" x14ac:dyDescent="0.25">
      <c r="B29" s="897"/>
      <c r="C29" s="897"/>
      <c r="D29" s="897"/>
      <c r="E29" s="897"/>
      <c r="F29" s="897"/>
      <c r="G29" s="897"/>
    </row>
    <row r="30" spans="2:7" x14ac:dyDescent="0.25">
      <c r="B30" s="897"/>
      <c r="C30" s="897"/>
      <c r="D30" s="897"/>
      <c r="E30" s="897"/>
      <c r="F30" s="897"/>
      <c r="G30" s="897"/>
    </row>
    <row r="31" spans="2:7" ht="36" customHeight="1" x14ac:dyDescent="0.25">
      <c r="B31" s="897"/>
      <c r="C31" s="897"/>
      <c r="D31" s="897"/>
      <c r="E31" s="897"/>
      <c r="F31" s="897"/>
      <c r="G31" s="897"/>
    </row>
    <row r="32" spans="2:7" x14ac:dyDescent="0.25">
      <c r="B32" s="897"/>
      <c r="C32" s="897"/>
      <c r="D32" s="897"/>
      <c r="E32" s="897"/>
      <c r="F32" s="897"/>
      <c r="G32" s="897"/>
    </row>
    <row r="33" spans="2:7" ht="60" customHeight="1" x14ac:dyDescent="0.25">
      <c r="B33" s="897"/>
      <c r="C33" s="897"/>
      <c r="D33" s="897"/>
      <c r="E33" s="897"/>
      <c r="F33" s="897"/>
      <c r="G33" s="897"/>
    </row>
    <row r="34" spans="2:7" x14ac:dyDescent="0.25">
      <c r="B34" s="897"/>
      <c r="C34" s="897"/>
      <c r="D34" s="897"/>
      <c r="E34" s="897"/>
      <c r="F34" s="897"/>
      <c r="G34" s="897"/>
    </row>
    <row r="35" spans="2:7" ht="24" customHeight="1" x14ac:dyDescent="0.25">
      <c r="B35" s="897"/>
      <c r="C35" s="897"/>
      <c r="D35" s="897"/>
      <c r="E35" s="897"/>
      <c r="F35" s="897"/>
      <c r="G35" s="897"/>
    </row>
    <row r="36" spans="2:7" x14ac:dyDescent="0.25">
      <c r="B36" s="897"/>
      <c r="C36" s="897"/>
      <c r="D36" s="897"/>
      <c r="E36" s="897"/>
      <c r="F36" s="897"/>
      <c r="G36" s="897"/>
    </row>
    <row r="37" spans="2:7" ht="24" customHeight="1" x14ac:dyDescent="0.25">
      <c r="B37" s="897"/>
      <c r="C37" s="897"/>
      <c r="D37" s="897"/>
      <c r="E37" s="897"/>
      <c r="F37" s="897"/>
      <c r="G37" s="897"/>
    </row>
    <row r="38" spans="2:7" x14ac:dyDescent="0.25">
      <c r="B38" s="897"/>
      <c r="C38" s="897"/>
      <c r="D38" s="897"/>
      <c r="E38" s="897"/>
      <c r="F38" s="897"/>
      <c r="G38" s="897"/>
    </row>
    <row r="39" spans="2:7" ht="60" customHeight="1" x14ac:dyDescent="0.25">
      <c r="B39" s="897"/>
      <c r="C39" s="897"/>
      <c r="D39" s="897"/>
      <c r="E39" s="897"/>
      <c r="F39" s="897"/>
      <c r="G39" s="897"/>
    </row>
    <row r="40" spans="2:7" x14ac:dyDescent="0.25">
      <c r="B40" s="897"/>
      <c r="C40" s="897"/>
      <c r="D40" s="897"/>
      <c r="E40" s="897"/>
      <c r="F40" s="897"/>
      <c r="G40" s="897"/>
    </row>
  </sheetData>
  <mergeCells count="22">
    <mergeCell ref="B30:G30"/>
    <mergeCell ref="B2:E2"/>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25515d0e072f7eb5d5bde0bb07f7a853">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a55d444a2a42f8d954b90d41867fdacd"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B6BC92-F8B8-431C-BB05-E3BD57BC0AAB}">
  <ds:schemaRefs>
    <ds:schemaRef ds:uri="http://schemas.microsoft.com/sharepoint/v3/contenttype/forms"/>
  </ds:schemaRefs>
</ds:datastoreItem>
</file>

<file path=customXml/itemProps2.xml><?xml version="1.0" encoding="utf-8"?>
<ds:datastoreItem xmlns:ds="http://schemas.openxmlformats.org/officeDocument/2006/customXml" ds:itemID="{8AF345E5-AAB3-4D82-8279-6B2768A56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6003A2-AC07-4FC4-BBB2-3FAD5AED9D9C}">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61f1934f-009b-4a1f-8aae-cfc45491d33e"/>
    <ds:schemaRef ds:uri="http://schemas.microsoft.com/office/2006/metadata/properties"/>
    <ds:schemaRef ds:uri="http://purl.org/dc/dcmitype/"/>
    <ds:schemaRef ds:uri="http://www.w3.org/XML/1998/namespace"/>
    <ds:schemaRef ds:uri="e3fffbaf-28ce-4e1c-a12a-637320f9f0a9"/>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Overview of tables</vt:lpstr>
      <vt:lpstr>EU CC1</vt:lpstr>
      <vt:lpstr>EU KM1</vt:lpstr>
      <vt:lpstr>EU OV1</vt:lpstr>
      <vt:lpstr>EU CQ1</vt:lpstr>
      <vt:lpstr>EU CQ3</vt:lpstr>
      <vt:lpstr>EU CR1</vt:lpstr>
      <vt:lpstr>EU CR2</vt:lpstr>
      <vt:lpstr>EU CQ7</vt:lpstr>
      <vt:lpstr>EU CR3</vt:lpstr>
      <vt:lpstr>EU CR4</vt:lpstr>
      <vt:lpstr>EU CR5</vt:lpstr>
      <vt:lpstr>EU CR6</vt:lpstr>
      <vt:lpstr>EU CR6-A</vt:lpstr>
      <vt:lpstr>EU CR7</vt:lpstr>
      <vt:lpstr>EU CR7-A</vt:lpstr>
      <vt:lpstr>EU CR8</vt:lpstr>
      <vt:lpstr>EU CCR1</vt:lpstr>
      <vt:lpstr>EU CCR2</vt:lpstr>
      <vt:lpstr>EU CCR3</vt:lpstr>
      <vt:lpstr>EU CCR4</vt:lpstr>
      <vt:lpstr>EU CCR5</vt:lpstr>
      <vt:lpstr>EU CCR6</vt:lpstr>
      <vt:lpstr>EU CCR8</vt:lpstr>
      <vt:lpstr>EU MR1</vt:lpstr>
      <vt:lpstr>EU CCyB1</vt:lpstr>
      <vt:lpstr>EU CCyB2</vt:lpstr>
      <vt:lpstr>EU SEC1</vt:lpstr>
      <vt:lpstr>EU SEC4</vt:lpstr>
      <vt:lpstr>EU LR1</vt:lpstr>
      <vt:lpstr>EU LR2</vt:lpstr>
      <vt:lpstr>EU LR3</vt:lpstr>
      <vt:lpstr>EU LIQB</vt:lpstr>
      <vt:lpstr>EU LIQ1</vt:lpstr>
      <vt:lpstr>EU LIQ2</vt:lpstr>
      <vt:lpstr>JYSKE REALKREDIT →</vt:lpstr>
      <vt:lpstr>EU CC1 JR</vt:lpstr>
      <vt:lpstr>EU OV1 JR</vt:lpstr>
      <vt:lpstr>EU CQ1 JR</vt:lpstr>
      <vt:lpstr>EU CQ3 JR</vt:lpstr>
      <vt:lpstr>EU CR1 JR</vt:lpstr>
      <vt:lpstr>EU CR2 JR</vt:lpstr>
      <vt:lpstr>EU CQ7 JR</vt:lpstr>
      <vt:lpstr>EU CR3 JR</vt:lpstr>
      <vt:lpstr>EU CR4 JR</vt:lpstr>
      <vt:lpstr>EU CR5 JR</vt:lpstr>
      <vt:lpstr>EU CR6 JR</vt:lpstr>
      <vt:lpstr>EU CR6-A JR</vt:lpstr>
      <vt:lpstr>EU CR7 JR</vt:lpstr>
      <vt:lpstr>EU CR7-A JR</vt:lpstr>
      <vt:lpstr>EU CR8 JR</vt:lpstr>
      <vt:lpstr>EU LR1 JR</vt:lpstr>
      <vt:lpstr>EU LR2 JR</vt:lpstr>
      <vt:lpstr>EU LR3 JR</vt:lpstr>
      <vt:lpstr>EU LIQ1 JR</vt:lpstr>
      <vt:lpstr>EU LIQ2 JR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Mathias Liedtke</cp:lastModifiedBy>
  <cp:revision/>
  <dcterms:created xsi:type="dcterms:W3CDTF">2023-03-01T12:47:37Z</dcterms:created>
  <dcterms:modified xsi:type="dcterms:W3CDTF">2024-10-28T13:58:40Z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2023-03-01T13:38:38Z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a90b098b-a4dc-46d8-b871-b4ca1db96599</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ies>
</file>