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jb6327\Desktop\Q3 drift\"/>
    </mc:Choice>
  </mc:AlternateContent>
  <xr:revisionPtr revIDLastSave="0" documentId="13_ncr:1_{FB978DB3-1324-486F-836A-410CA4E1AA2A}" xr6:coauthVersionLast="47" xr6:coauthVersionMax="47" xr10:uidLastSave="{00000000-0000-0000-0000-000000000000}"/>
  <bookViews>
    <workbookView xWindow="-120" yWindow="-120" windowWidth="29040" windowHeight="15840" firstSheet="63" activeTab="73" xr2:uid="{87C1EFFE-17EF-47AF-8EA8-F5F867046BAD}"/>
  </bookViews>
  <sheets>
    <sheet name="Overview of tables" sheetId="1" r:id="rId1"/>
    <sheet name="EU KM1" sheetId="2" r:id="rId2"/>
    <sheet name="EU CC1" sheetId="3" r:id="rId3"/>
    <sheet name="EU CC2" sheetId="4" r:id="rId4"/>
    <sheet name="EU CCA" sheetId="5" r:id="rId5"/>
    <sheet name="EU OV1" sheetId="6" r:id="rId6"/>
    <sheet name="EU LI1 " sheetId="7" r:id="rId7"/>
    <sheet name="EU LI2" sheetId="8" r:id="rId8"/>
    <sheet name="EU LIA" sheetId="9" r:id="rId9"/>
    <sheet name="EU LI3" sheetId="10" r:id="rId10"/>
    <sheet name="EU PV1" sheetId="11" r:id="rId11"/>
    <sheet name="EU CQ1" sheetId="12" r:id="rId12"/>
    <sheet name="EU CQ3" sheetId="13" r:id="rId13"/>
    <sheet name="EU CQ7" sheetId="14" r:id="rId14"/>
    <sheet name="EU CR1" sheetId="15" r:id="rId15"/>
    <sheet name="EU CR1-A" sheetId="75" r:id="rId16"/>
    <sheet name="EU CR2" sheetId="16" r:id="rId17"/>
    <sheet name="EU CR3" sheetId="17" r:id="rId18"/>
    <sheet name="EU CR4" sheetId="18" r:id="rId19"/>
    <sheet name="EU CR5" sheetId="19" r:id="rId20"/>
    <sheet name="EU CR6-A" sheetId="20" r:id="rId21"/>
    <sheet name="EU CR6-B" sheetId="21" r:id="rId22"/>
    <sheet name="EU CR7" sheetId="22" r:id="rId23"/>
    <sheet name="EU CR7-A" sheetId="23" r:id="rId24"/>
    <sheet name="EU CR8" sheetId="24" r:id="rId25"/>
    <sheet name="EU CR9" sheetId="25" r:id="rId26"/>
    <sheet name="EU CCyB1" sheetId="27" r:id="rId27"/>
    <sheet name="EU CCyB2" sheetId="28" r:id="rId28"/>
    <sheet name="EU LR1" sheetId="29" r:id="rId29"/>
    <sheet name="EU LR2" sheetId="30" r:id="rId30"/>
    <sheet name="EU LR3" sheetId="31" r:id="rId31"/>
    <sheet name="EU LIQ1" sheetId="32" r:id="rId32"/>
    <sheet name="EU LIQ2" sheetId="33" r:id="rId33"/>
    <sheet name="EU LIQA" sheetId="34" r:id="rId34"/>
    <sheet name="EU LIQB" sheetId="35" r:id="rId35"/>
    <sheet name="EU CCR1" sheetId="36" r:id="rId36"/>
    <sheet name="EU CCR2" sheetId="37" r:id="rId37"/>
    <sheet name="EU CCR3" sheetId="38" r:id="rId38"/>
    <sheet name="EU CCR4" sheetId="39" r:id="rId39"/>
    <sheet name="EU CCR5" sheetId="40" r:id="rId40"/>
    <sheet name="EU CCR6" sheetId="41" r:id="rId41"/>
    <sheet name="EU CCR8" sheetId="42" r:id="rId42"/>
    <sheet name="EU SEC1" sheetId="43" r:id="rId43"/>
    <sheet name="EU SEC4" sheetId="44" r:id="rId44"/>
    <sheet name="EU MR1" sheetId="45" r:id="rId45"/>
    <sheet name="EU OR1" sheetId="46" r:id="rId46"/>
    <sheet name="EU AE1" sheetId="47" r:id="rId47"/>
    <sheet name="EU AE2" sheetId="48" r:id="rId48"/>
    <sheet name="EU AE3" sheetId="49" r:id="rId49"/>
    <sheet name="EU AE4" sheetId="50" r:id="rId50"/>
    <sheet name="EU IRRBB1" sheetId="51" r:id="rId51"/>
    <sheet name="JYSKE REALKREDIT" sheetId="52" r:id="rId52"/>
    <sheet name="EU CC1 JR" sheetId="53" r:id="rId53"/>
    <sheet name="EU CC2 JR" sheetId="54" r:id="rId54"/>
    <sheet name="EU OV1 JR" sheetId="55" r:id="rId55"/>
    <sheet name="EU CQ1 JR" sheetId="56" r:id="rId56"/>
    <sheet name="EU CQ3 JR" sheetId="57" r:id="rId57"/>
    <sheet name="EU CQ7 JR" sheetId="58" r:id="rId58"/>
    <sheet name="EU CR1 JR" sheetId="59" r:id="rId59"/>
    <sheet name="EU CR1-A JR" sheetId="76" r:id="rId60"/>
    <sheet name="EU CR2 JR" sheetId="60" r:id="rId61"/>
    <sheet name="EU CR3 JR" sheetId="61" r:id="rId62"/>
    <sheet name="EU CR4 JR" sheetId="62" r:id="rId63"/>
    <sheet name="EU CR5 JR" sheetId="63" r:id="rId64"/>
    <sheet name="EU CR6-A JR" sheetId="64" r:id="rId65"/>
    <sheet name="EU CR6-B JR" sheetId="65" r:id="rId66"/>
    <sheet name="EU CR7 JR" sheetId="66" r:id="rId67"/>
    <sheet name="EU CR7-A JR" sheetId="67" r:id="rId68"/>
    <sheet name="EU CR8 JR" sheetId="68" r:id="rId69"/>
    <sheet name="EU CR9 JR" sheetId="69" r:id="rId70"/>
    <sheet name="EU LR1 JR" sheetId="70" r:id="rId71"/>
    <sheet name="EU LR2 JR" sheetId="71" r:id="rId72"/>
    <sheet name="EU LR3 JR" sheetId="72" r:id="rId73"/>
    <sheet name="EU LIQ1 JR" sheetId="73" r:id="rId74"/>
    <sheet name="EU LIQ2 JR" sheetId="74" r:id="rId75"/>
  </sheets>
  <definedNames>
    <definedName name="_Niveau">#REF!</definedName>
    <definedName name="_Periode" localSheetId="4">#REF!</definedName>
    <definedName name="_Periode">#REF!</definedName>
    <definedName name="_Periode_rap">#REF!</definedName>
    <definedName name="_Toc483499698" localSheetId="6">'EU LI1 '!$C$3</definedName>
    <definedName name="a" localSheetId="4">#REF!</definedName>
    <definedName name="a">#REF!</definedName>
    <definedName name="AREAL_1" localSheetId="4">#REF!</definedName>
    <definedName name="AREAL_1">#REF!</definedName>
    <definedName name="AREAL_2" localSheetId="4">#REF!</definedName>
    <definedName name="AREAL_2">#REF!</definedName>
    <definedName name="AREAL_3">#REF!</definedName>
    <definedName name="AREAL2">#REF!</definedName>
    <definedName name="AREAL3">#REF!</definedName>
    <definedName name="awdasd">#REF!</definedName>
    <definedName name="chf" localSheetId="4">'EU CCA'!$C$2</definedName>
    <definedName name="chf" localSheetId="5">#REF!</definedName>
    <definedName name="chf">#REF!</definedName>
    <definedName name="czk" localSheetId="4">'EU CCA'!$C$4</definedName>
    <definedName name="czk" localSheetId="5">#REF!</definedName>
    <definedName name="czk">#REF!</definedName>
    <definedName name="dkk" localSheetId="4">'EU CCA'!$C$6</definedName>
    <definedName name="dkk" localSheetId="5">#REF!</definedName>
    <definedName name="dkk">#REF!</definedName>
    <definedName name="EU_LI2_design_A1F13_Regnskab" localSheetId="4">#REF!</definedName>
    <definedName name="EU_LI2_design_A1F13_Regnskab">#REF!</definedName>
    <definedName name="EU_LI3_design_A1G7_Regnskab" localSheetId="4">#REF!</definedName>
    <definedName name="EU_LI3_design_A1G7_Regnskab">#REF!</definedName>
    <definedName name="EU_LI3_design_A9G14_Regnskab">#REF!</definedName>
    <definedName name="EU_OV1_design_A1D33_Regnskab">#REF!</definedName>
    <definedName name="eur" localSheetId="4">'EU CCA'!#REF!</definedName>
    <definedName name="eur" localSheetId="5">#REF!</definedName>
    <definedName name="eur">#REF!</definedName>
    <definedName name="hej" localSheetId="4">#REF!</definedName>
    <definedName name="hej">#REF!</definedName>
    <definedName name="Index" localSheetId="4">#REF!</definedName>
    <definedName name="Index">#REF!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py" localSheetId="4">'EU CCA'!$C$5</definedName>
    <definedName name="jpy" localSheetId="5">#REF!</definedName>
    <definedName name="jpy">#REF!</definedName>
    <definedName name="Key_ratios_and_risk_figures_A1D23_Regnskab" localSheetId="4">#REF!</definedName>
    <definedName name="Key_ratios_and_risk_figures_A1D23_Regnskab">#REF!</definedName>
    <definedName name="Leverage_ratio_D17F22_Regnskab">#REF!</definedName>
    <definedName name="Leverage_ratio_D26F31_Regnskab">#REF!</definedName>
    <definedName name="Leverage_ratio_D34F39_Regnskab">#REF!</definedName>
    <definedName name="Leverage_ratio_D9F14_Regnskab">#REF!</definedName>
    <definedName name="nok" localSheetId="4">'EU CCA'!#REF!</definedName>
    <definedName name="nok" localSheetId="5">#REF!</definedName>
    <definedName name="nok">#REF!</definedName>
    <definedName name="_xlnm.Print_Area" localSheetId="2">'EU CC1'!$A$1:$E$119</definedName>
    <definedName name="_xlnm.Print_Area" localSheetId="3">'EU CC2'!$A$1:$G$19</definedName>
    <definedName name="_xlnm.Print_Area" localSheetId="6">'EU LI1 '!$B$3:$J$28</definedName>
    <definedName name="prove" localSheetId="4">#REF!</definedName>
    <definedName name="prove">#REF!</definedName>
    <definedName name="samlet2" localSheetId="4">#REF!</definedName>
    <definedName name="samlet2">#REF!</definedName>
    <definedName name="sek" localSheetId="4">'EU CCA'!#REF!</definedName>
    <definedName name="sek" localSheetId="5">#REF!</definedName>
    <definedName name="sek">#REF!</definedName>
    <definedName name="Sheet1" localSheetId="4">#REF!</definedName>
    <definedName name="Sheet1">#REF!</definedName>
    <definedName name="SKEMA32_01_COL10" localSheetId="4">#REF!</definedName>
    <definedName name="SKEMA32_01_COL10" localSheetId="5">#REF!</definedName>
    <definedName name="SKEMA32_01_COL10">#REF!</definedName>
    <definedName name="SKEMA32_01_COL40" localSheetId="5">#REF!</definedName>
    <definedName name="SKEMA32_01_COL40">#REF!</definedName>
    <definedName name="SKEMA32_01_COL60" localSheetId="5">#REF!</definedName>
    <definedName name="SKEMA32_01_COL60">#REF!</definedName>
    <definedName name="SKEMA32_01_COL90" localSheetId="5">#REF!</definedName>
    <definedName name="SKEMA32_01_COL90">#REF!</definedName>
    <definedName name="SKEMA32_02_COL10" localSheetId="5">#REF!</definedName>
    <definedName name="SKEMA32_02_COL10">#REF!</definedName>
    <definedName name="SKEMA32_02_COL40" localSheetId="5">#REF!</definedName>
    <definedName name="SKEMA32_02_COL40">#REF!</definedName>
    <definedName name="SKEMA32_03_COL20" localSheetId="5">#REF!</definedName>
    <definedName name="SKEMA32_03_COL20">#REF!</definedName>
    <definedName name="SKEMA32_04_COL10" localSheetId="5">#REF!</definedName>
    <definedName name="SKEMA32_04_COL10">#REF!</definedName>
    <definedName name="SKEMA32_04_COL30" localSheetId="5">#REF!</definedName>
    <definedName name="SKEMA32_04_COL30">#REF!</definedName>
    <definedName name="Start_1">#REF!</definedName>
    <definedName name="Start1">#REF!</definedName>
    <definedName name="Start10">#REF!</definedName>
    <definedName name="Start11">#REF!</definedName>
    <definedName name="Start12">#REF!</definedName>
    <definedName name="Start13">#REF!</definedName>
    <definedName name="Start14">#REF!</definedName>
    <definedName name="Start16">#REF!</definedName>
    <definedName name="Start17">#REF!</definedName>
    <definedName name="Start18">#REF!</definedName>
    <definedName name="Start2">#REF!</definedName>
    <definedName name="Start22">#REF!</definedName>
    <definedName name="Start29">#REF!</definedName>
    <definedName name="Start3">#REF!</definedName>
    <definedName name="Start30">#REF!</definedName>
    <definedName name="Start32">#REF!</definedName>
    <definedName name="Start35">#REF!</definedName>
    <definedName name="Start36">#REF!</definedName>
    <definedName name="Start38">#REF!</definedName>
    <definedName name="Start4" localSheetId="4">#REF!</definedName>
    <definedName name="Start4">#REF!</definedName>
    <definedName name="Start44" localSheetId="4">#REF!</definedName>
    <definedName name="Start44">#REF!</definedName>
    <definedName name="Start46" localSheetId="4">#REF!</definedName>
    <definedName name="Start46">#REF!</definedName>
    <definedName name="Start49" localSheetId="4">#REF!</definedName>
    <definedName name="Start49">#REF!</definedName>
    <definedName name="Start5" localSheetId="4">#REF!</definedName>
    <definedName name="Start5">#REF!</definedName>
    <definedName name="Start50" localSheetId="4">#REF!</definedName>
    <definedName name="Start50">#REF!</definedName>
    <definedName name="Start51" localSheetId="4">#REF!</definedName>
    <definedName name="Start51">#REF!</definedName>
    <definedName name="Start53" localSheetId="4">#REF!</definedName>
    <definedName name="Start53">#REF!</definedName>
    <definedName name="Start54" localSheetId="4">#REF!</definedName>
    <definedName name="Start54">#REF!</definedName>
    <definedName name="Start55" localSheetId="4">#REF!</definedName>
    <definedName name="Start55">#REF!</definedName>
    <definedName name="Start56" localSheetId="4">#REF!</definedName>
    <definedName name="Start56">#REF!</definedName>
    <definedName name="Start57">#REF!</definedName>
    <definedName name="Start58">#REF!</definedName>
    <definedName name="Start59">#REF!</definedName>
    <definedName name="Start6" localSheetId="4">#REF!</definedName>
    <definedName name="Start6">#REF!</definedName>
    <definedName name="Start60" localSheetId="4">#REF!</definedName>
    <definedName name="Start60">#REF!</definedName>
    <definedName name="Start61" localSheetId="4">#REF!</definedName>
    <definedName name="Start61">#REF!</definedName>
    <definedName name="Start62" localSheetId="4">#REF!</definedName>
    <definedName name="Start62">#REF!</definedName>
    <definedName name="Start63">#REF!</definedName>
    <definedName name="Start64">#REF!</definedName>
    <definedName name="Start65">#REF!</definedName>
    <definedName name="Start66">#REF!</definedName>
    <definedName name="Start67" localSheetId="4">#REF!</definedName>
    <definedName name="Start67">#REF!</definedName>
    <definedName name="Start68" localSheetId="4">#REF!</definedName>
    <definedName name="Start68">#REF!</definedName>
    <definedName name="Start7" localSheetId="4">#REF!</definedName>
    <definedName name="Start7">#REF!</definedName>
    <definedName name="Start8" localSheetId="4">#REF!</definedName>
    <definedName name="Start8">#REF!</definedName>
    <definedName name="Start9">#REF!</definedName>
    <definedName name="svar_6mdr">#REF!</definedName>
    <definedName name="T11_B10G26_Regnskab" localSheetId="4">#REF!</definedName>
    <definedName name="T11_B10G26_Regnskab">#REF!</definedName>
    <definedName name="T17_B10G26_Regnskab">#REF!</definedName>
    <definedName name="T17_B10G44_Regnskab">#REF!</definedName>
    <definedName name="T18_B9F24_Regnskab" localSheetId="4">#REF!</definedName>
    <definedName name="T18_B9F24_Regnskab">#REF!</definedName>
    <definedName name="T19_B9E32_Regnskab">#REF!</definedName>
    <definedName name="T55___TXX1_B18F31_Regnskab">#REF!</definedName>
    <definedName name="T9_B10F25_Regnskab" localSheetId="4">#REF!</definedName>
    <definedName name="T9_B10F25_Regnskab">#REF!</definedName>
    <definedName name="TNY_B3G10_Regnskab">#REF!</definedName>
    <definedName name="TXX2_B10D34_Regnskab">#REF!</definedName>
    <definedName name="usd" localSheetId="4">'EU CCA'!#REF!</definedName>
    <definedName name="usd" localSheetId="5">#REF!</definedName>
    <definedName name="usd">#REF!</definedName>
    <definedName name="VaR_6md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27" l="1"/>
  <c r="D11" i="2" l="1"/>
  <c r="G12" i="5"/>
  <c r="F12" i="5"/>
  <c r="E12" i="5"/>
  <c r="G11" i="17" l="1"/>
  <c r="F11" i="17"/>
  <c r="E12" i="17"/>
  <c r="D12" i="17" s="1"/>
  <c r="E11" i="17"/>
  <c r="E9" i="17"/>
  <c r="D9" i="17"/>
  <c r="D11" i="17" s="1"/>
  <c r="Q12" i="5"/>
  <c r="L12" i="5"/>
  <c r="P12" i="5"/>
  <c r="M12" i="5"/>
  <c r="N12" i="5"/>
  <c r="J12" i="5"/>
  <c r="K12" i="5"/>
  <c r="I12" i="5"/>
  <c r="H12" i="5"/>
  <c r="D9" i="2" l="1"/>
  <c r="D8" i="2"/>
  <c r="D7" i="2"/>
  <c r="F41" i="55" l="1"/>
  <c r="F40" i="55"/>
  <c r="F39" i="55"/>
  <c r="F38" i="55"/>
  <c r="F37" i="55"/>
  <c r="F36" i="55"/>
  <c r="F35" i="55"/>
  <c r="F34" i="55"/>
  <c r="D33" i="55"/>
  <c r="F33" i="55" s="1"/>
  <c r="F32" i="55"/>
  <c r="F31" i="55"/>
  <c r="F30" i="55"/>
  <c r="F29" i="55"/>
  <c r="F28" i="55"/>
  <c r="F27" i="55"/>
  <c r="F26" i="55"/>
  <c r="F25" i="55"/>
  <c r="F24" i="55"/>
  <c r="F23" i="55"/>
  <c r="F22" i="55"/>
  <c r="F21" i="55"/>
  <c r="F20" i="55"/>
  <c r="F19" i="55"/>
  <c r="F18" i="55"/>
  <c r="F17" i="55"/>
  <c r="F16" i="55"/>
  <c r="F15" i="55"/>
  <c r="F14" i="55"/>
  <c r="F13" i="55"/>
  <c r="D13" i="55"/>
  <c r="D12" i="55"/>
  <c r="F12" i="55" s="1"/>
  <c r="D11" i="55"/>
  <c r="D6" i="55" s="1"/>
  <c r="F10" i="55"/>
  <c r="F9" i="55"/>
  <c r="F8" i="55"/>
  <c r="D7" i="55"/>
  <c r="F7" i="55" s="1"/>
  <c r="F5" i="55"/>
  <c r="D16" i="54"/>
  <c r="E15" i="54"/>
  <c r="D15" i="54"/>
  <c r="E14" i="54"/>
  <c r="D12" i="54"/>
  <c r="E9" i="54"/>
  <c r="D45" i="53"/>
  <c r="D46" i="53" s="1"/>
  <c r="D6" i="53"/>
  <c r="D16" i="53" s="1"/>
  <c r="D8" i="8"/>
  <c r="H9" i="8"/>
  <c r="G9" i="8"/>
  <c r="F9" i="8"/>
  <c r="E9" i="8"/>
  <c r="F5" i="6"/>
  <c r="D47" i="53" l="1"/>
  <c r="D68" i="53" s="1"/>
  <c r="D89" i="53" s="1"/>
  <c r="D92" i="53" s="1"/>
  <c r="D42" i="55"/>
  <c r="F42" i="55" s="1"/>
  <c r="F6" i="55"/>
  <c r="D7" i="8"/>
  <c r="D9" i="8" s="1"/>
  <c r="F11" i="55"/>
  <c r="D93" i="53" l="1"/>
  <c r="D94"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tc={8D0D2811-0272-4526-B76D-33B58C5E8763}</author>
  </authors>
  <commentList>
    <comment ref="D9" authorId="0" shapeId="0" xr:uid="{8D0D2811-0272-4526-B76D-33B58C5E8763}">
      <text>
        <t>[Threaded comment]
Your version of Excel allows you to read this threaded comment; however, any edits to it will get removed if the file is opened in a newer version of Excel. Learn more: https://go.microsoft.com/fwlink/?linkid=870924
Comment:
    Several cells in this mapping included wrongly C 14.01, c0061 / c0080, instead of pointing to C 14.00, c0061 / c0080. This issue was rectified everywhere here, but is not highlighted in tracked changes.</t>
      </text>
    </comment>
  </commentList>
</comments>
</file>

<file path=xl/sharedStrings.xml><?xml version="1.0" encoding="utf-8"?>
<sst xmlns="http://schemas.openxmlformats.org/spreadsheetml/2006/main" count="5578" uniqueCount="1596">
  <si>
    <t>Jyske Bank Disclosure Q4 2023</t>
  </si>
  <si>
    <t>Reference date 2023-12-31</t>
  </si>
  <si>
    <t>Jyske Bank Group</t>
  </si>
  <si>
    <t>Composition of capital</t>
  </si>
  <si>
    <t>EU KM1 - Key metrics template</t>
  </si>
  <si>
    <t>Er</t>
  </si>
  <si>
    <t>EU CC1 - Composition of regulatory own funds</t>
  </si>
  <si>
    <t>EU CC2 - reconciliation of regulatory own funds to balance sheet in the audited financial statements</t>
  </si>
  <si>
    <t>EU CCA - Main features of regulatory own funds instruments and eligible liabilities instruments</t>
  </si>
  <si>
    <t>Risk Exposure Amount</t>
  </si>
  <si>
    <t>EU OV1 – Overview of total risk exposure amounts</t>
  </si>
  <si>
    <t>Linkage to financial statements</t>
  </si>
  <si>
    <t xml:space="preserve">EU LI1 - Differences between accounting and regulatory scopes of consolidation and mapping of financial statement categories with regulatory risk categories </t>
  </si>
  <si>
    <t xml:space="preserve">EU LI2 - Main sources of differences between regulatory exposure amounts and carrying values in financial statements </t>
  </si>
  <si>
    <t>EU LIA - Explanations of differences between accounting and regulatory exposure amounts</t>
  </si>
  <si>
    <t xml:space="preserve">EU LI3 - Outline of the differences in the scopes of consolidation (entity by entity) </t>
  </si>
  <si>
    <t>Prudent valuation</t>
  </si>
  <si>
    <t>EU PV1 - Prudent valuation adjustments (PVA)</t>
  </si>
  <si>
    <t>Credit risk</t>
  </si>
  <si>
    <t>EU CQ1 - Credit quality of forborne exposures</t>
  </si>
  <si>
    <t>EU CQ3 - Credit quality of performing and non-performing exposures by past due days</t>
  </si>
  <si>
    <t xml:space="preserve">EU CQ7 - Collateral obtained by taking possession and execution processes </t>
  </si>
  <si>
    <t xml:space="preserve">EU CR1 - Performing and non-performing exposures and related provisions. </t>
  </si>
  <si>
    <t>EU CR2 - Changes in the stock of non-performing loans and advances</t>
  </si>
  <si>
    <t>EU CR3 –  CRM techniques overview:  Disclosure of the use of credit risk mitigation techniques</t>
  </si>
  <si>
    <t>EU CR4 – standardised approach – Credit risk exposure and CRM effects</t>
  </si>
  <si>
    <t>EU CR5 – standardised approach</t>
  </si>
  <si>
    <t>EU CR6-A – Scope of the use of IRB and SA approaches</t>
  </si>
  <si>
    <t>EU CR6-B – IRB approach – Credit risk exposures by exposure class and PD range</t>
  </si>
  <si>
    <t>EU CR7 – IRB approach – Effect on the RWEAs of credit derivatives used as CRM techniques</t>
  </si>
  <si>
    <t>EU CR7-A – IRB approach – Disclosure of the extent of the use of CRM techniques</t>
  </si>
  <si>
    <t xml:space="preserve">EU CR8 –  RWEA flow statements of credit risk exposures under the IRB approach </t>
  </si>
  <si>
    <t>EU CR9 –IRB approach – Back-testing of PD per exposure class (fixed PD scale)</t>
  </si>
  <si>
    <t>Countercyclical capital buffer</t>
  </si>
  <si>
    <t>EU CCyB1 - Geographical distribution of credit exposures relevant for the calculation of the countercyclical buffer</t>
  </si>
  <si>
    <t>EU CCyB2 - Amount of institution-specific countercyclical capital buffer</t>
  </si>
  <si>
    <t>Leverage ratio</t>
  </si>
  <si>
    <t>EU LR1 - LRSum: Summary reconciliation of accounting assets and leverage ratio exposures</t>
  </si>
  <si>
    <t>EU LR2 - LRCom: Leverage ratio common disclosure</t>
  </si>
  <si>
    <t>EU LR3 - LRSpl: Split-up of on balance sheet exposures (excluding derivatives, SFTs and exempted exposures)</t>
  </si>
  <si>
    <t>Liquidity coverage ratio</t>
  </si>
  <si>
    <t>EU LIQ1 - Quantitative information of LCR</t>
  </si>
  <si>
    <t xml:space="preserve">EU LIQ2: Net Stable Funding Ratio </t>
  </si>
  <si>
    <t xml:space="preserve">EU LIQA - Liquidity risk management </t>
  </si>
  <si>
    <t>EU LIQB  on qualitative information on LCR, which complements template EU LIQ1.</t>
  </si>
  <si>
    <t>Counterparty credit risk</t>
  </si>
  <si>
    <t>EU CCR1 – Analysis of CCR exposure by approach</t>
  </si>
  <si>
    <t>EEU CCR2 – Transactions subject to own funds requirements for CVA risk</t>
  </si>
  <si>
    <t>EU CCR3 – Standardised approach – CCR exposures by regulatory exposure class and risk weights</t>
  </si>
  <si>
    <t>EU CCR4 – IRB approach – CCR exposures by exposure class and PD scale</t>
  </si>
  <si>
    <t>EU CCR5 – Composition of collateral for CCR exposures</t>
  </si>
  <si>
    <t>EU CCR6 – Credit derivatives exposures</t>
  </si>
  <si>
    <t>EU CCR8 – Exposures to CCPs</t>
  </si>
  <si>
    <t>Securitisations</t>
  </si>
  <si>
    <t>EU SEC1 - Securitisation exposures in the non-trading book</t>
  </si>
  <si>
    <t>EU SEC4 - Securitisation exposures in the non-trading book and associated regulatory capital requirements - institution acting as investor</t>
  </si>
  <si>
    <t>Market risk</t>
  </si>
  <si>
    <t>EU MR1 - Market risk under the standardised approach</t>
  </si>
  <si>
    <t>Operationel risk</t>
  </si>
  <si>
    <t xml:space="preserve"> EU OR1 - Operational risk own funds requirements and risk-weighted exposure amounts</t>
  </si>
  <si>
    <t>Asset Encumberance</t>
  </si>
  <si>
    <t>EU AE1 - Encumbered and unencumbered assets</t>
  </si>
  <si>
    <t>EU AE2 - Collateral received and own debt securities issued</t>
  </si>
  <si>
    <t>EU AE3 - Sources of encumbrance</t>
  </si>
  <si>
    <t>EU AE4 - Accompanying narrative information</t>
  </si>
  <si>
    <t>IRRBB</t>
  </si>
  <si>
    <t>EU IRRBB1 - Interest rate risks of non-trading book activities</t>
  </si>
  <si>
    <t>Jyske Realkredit</t>
  </si>
  <si>
    <t>a</t>
  </si>
  <si>
    <t>b</t>
  </si>
  <si>
    <t>c</t>
  </si>
  <si>
    <t>d</t>
  </si>
  <si>
    <t>e</t>
  </si>
  <si>
    <t>DKKm</t>
  </si>
  <si>
    <t>31.12.2023</t>
  </si>
  <si>
    <t>30.09.2023</t>
  </si>
  <si>
    <t>30.06.2023</t>
  </si>
  <si>
    <t>31.03.2023</t>
  </si>
  <si>
    <t>31.12.2022</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</si>
  <si>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</si>
  <si>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</si>
  <si>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</si>
  <si>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</si>
  <si>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</si>
  <si>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</si>
  <si>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</si>
  <si>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</si>
  <si>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</si>
  <si>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</si>
  <si>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</si>
  <si>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</si>
  <si>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</si>
  <si>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</si>
  <si>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</si>
  <si>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</si>
  <si>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</si>
  <si>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</si>
  <si>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</si>
  <si>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</si>
  <si>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</si>
  <si>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</si>
  <si>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</si>
  <si>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</si>
  <si>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</si>
  <si>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</si>
  <si>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</si>
  <si>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</si>
  <si>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</si>
  <si>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</si>
  <si>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</si>
  <si>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</si>
  <si>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</si>
  <si>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</si>
  <si>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</si>
  <si>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</si>
  <si>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</si>
  <si>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</si>
  <si>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</si>
  <si>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</si>
  <si>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</si>
  <si>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</si>
  <si>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</si>
  <si>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</si>
  <si>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</si>
  <si>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</si>
  <si>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</si>
  <si>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</si>
  <si>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</si>
  <si>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</si>
  <si>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</si>
  <si>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</si>
  <si>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</si>
  <si>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</si>
  <si>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</si>
  <si>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</si>
  <si>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</si>
  <si>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</si>
  <si>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At 31 December 2023
(DKK million)</t>
  </si>
  <si>
    <t>Source based on reference numbers/letters of the balance sheet under the regulatory scope of consolidation</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</si>
  <si>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</si>
  <si>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</si>
  <si>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</si>
  <si>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</si>
  <si>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</si>
  <si>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</si>
  <si>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</si>
  <si>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</si>
  <si>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</si>
  <si>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</si>
  <si>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</si>
  <si>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</si>
  <si>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</si>
  <si>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</si>
  <si>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</si>
  <si>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</si>
  <si>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</si>
  <si>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</si>
  <si>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</si>
  <si>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</si>
  <si>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</si>
  <si>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</si>
  <si>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</si>
  <si>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</si>
  <si>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</si>
  <si>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</si>
  <si>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</si>
  <si>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</si>
  <si>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</si>
  <si>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</si>
  <si>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</si>
  <si>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</si>
  <si>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</si>
  <si>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</si>
  <si>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</si>
  <si>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</si>
  <si>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</si>
  <si>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</si>
  <si>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</si>
  <si>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</si>
  <si>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</si>
  <si>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</si>
  <si>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</si>
  <si>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</si>
  <si>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</si>
  <si>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</si>
  <si>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</si>
  <si>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</si>
  <si>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</si>
  <si>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</si>
  <si>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f</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</si>
  <si>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</si>
  <si>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</si>
  <si>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</si>
  <si>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</si>
  <si>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</si>
  <si>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</si>
  <si>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</si>
  <si>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</si>
  <si>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</si>
  <si>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</si>
  <si>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</si>
  <si>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</si>
  <si>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</si>
  <si>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</si>
  <si>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</si>
  <si>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Not applicable</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</si>
  <si>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</si>
  <si>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</si>
  <si>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</si>
  <si>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</si>
  <si>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</si>
  <si>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</si>
  <si>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</si>
  <si>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</si>
  <si>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g</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</si>
  <si>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</si>
  <si>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</si>
  <si>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</si>
  <si>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</si>
  <si>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</si>
  <si>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</si>
  <si>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</si>
  <si>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</si>
  <si>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</si>
  <si>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</si>
  <si>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</si>
  <si>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</si>
  <si>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</si>
  <si>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</si>
  <si>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</si>
  <si>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</si>
  <si>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</si>
  <si>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</si>
  <si>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</si>
  <si>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</si>
  <si>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</si>
  <si>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</si>
  <si>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</si>
  <si>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</si>
  <si>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</si>
  <si>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</si>
  <si>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</si>
  <si>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</si>
  <si>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</si>
  <si>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</si>
  <si>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</si>
  <si>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</si>
  <si>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</si>
  <si>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</si>
  <si>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</si>
  <si>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</si>
  <si>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</si>
  <si>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</si>
  <si>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i</t>
  </si>
  <si>
    <t xml:space="preserve">Direct and indirect holdings by the institution of the CET1 instruments of financial sector entities where the institution has a significant investment in those entities (amount below 17.65% thresholds and net of eligible short positions) </t>
  </si>
  <si>
    <t>j</t>
  </si>
  <si>
    <t>Deferred tax assets arising from temporary differences (amount below 17.65%  threshold, net of related tax liability where the conditions in Article 38 (3) are met)</t>
  </si>
  <si>
    <t>h</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</si>
  <si>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</si>
  <si>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</si>
  <si>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</si>
  <si>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</si>
  <si>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</si>
  <si>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</si>
  <si>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</si>
  <si>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</si>
  <si>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</si>
  <si>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</si>
  <si>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</si>
  <si>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</si>
  <si>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</si>
  <si>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</si>
  <si>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</si>
  <si>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At 31 December 2023 (DKK million)</t>
  </si>
  <si>
    <t>Assets - Breakdown by asset clases according to the balance sheet in the published financial statements</t>
  </si>
  <si>
    <t xml:space="preserve">Intangible assets </t>
  </si>
  <si>
    <t xml:space="preserve">Deferred tax assets </t>
  </si>
  <si>
    <t>Total assets</t>
  </si>
  <si>
    <t>Liabilities - Breakdown by liability clases according to the balance sheet in the published financial statements</t>
  </si>
  <si>
    <t>Subordinated debt</t>
  </si>
  <si>
    <t>Total liabilities</t>
  </si>
  <si>
    <t>Shareholders' Equity</t>
  </si>
  <si>
    <t xml:space="preserve">Share capital </t>
  </si>
  <si>
    <t>Revaluation reserve</t>
  </si>
  <si>
    <t>Retained profit</t>
  </si>
  <si>
    <t>c, d</t>
  </si>
  <si>
    <t xml:space="preserve">Holders of additional tier 1 capital (AT1) </t>
  </si>
  <si>
    <t>Total shareholders' equity</t>
  </si>
  <si>
    <t/>
  </si>
  <si>
    <r>
      <t>EU CCA: Main features of regulatory own funds instruments and eligible liabilities instruments (</t>
    </r>
    <r>
      <rPr>
        <b/>
        <vertAlign val="superscript"/>
        <sz val="16"/>
        <color indexed="9"/>
        <rFont val="Effra"/>
        <family val="2"/>
      </rPr>
      <t>1</t>
    </r>
    <r>
      <rPr>
        <b/>
        <sz val="16"/>
        <color indexed="9"/>
        <rFont val="Effra"/>
        <family val="2"/>
      </rPr>
      <t>)</t>
    </r>
  </si>
  <si>
    <t>Issuer</t>
  </si>
  <si>
    <t>Jyske Bank A/S</t>
  </si>
  <si>
    <t>Unique identifier</t>
  </si>
  <si>
    <t>XS0129238480</t>
  </si>
  <si>
    <t>XS0162519093</t>
  </si>
  <si>
    <t>XS0165173138</t>
  </si>
  <si>
    <t>XS0173151704</t>
  </si>
  <si>
    <t>XS1592283391</t>
  </si>
  <si>
    <t>XS1577953331</t>
  </si>
  <si>
    <t>XS1843442119</t>
  </si>
  <si>
    <t>XS2109391214</t>
  </si>
  <si>
    <t>XS2322705356</t>
  </si>
  <si>
    <t>NO0010960446</t>
  </si>
  <si>
    <t>XS2348324687</t>
  </si>
  <si>
    <t>XS2527850510</t>
  </si>
  <si>
    <t>NO0012654534</t>
  </si>
  <si>
    <t>XS2527850601</t>
  </si>
  <si>
    <t>Governing law(s) of the instrument</t>
  </si>
  <si>
    <t>English/Danish</t>
  </si>
  <si>
    <t>Danish</t>
  </si>
  <si>
    <t>Regulatory treatment</t>
  </si>
  <si>
    <t>Transitional CRR rules</t>
  </si>
  <si>
    <t>Supplementary Capital (Tier 2)</t>
  </si>
  <si>
    <t>Additional Tier 1 (AT1)</t>
  </si>
  <si>
    <t>Post-transitional CRR rules</t>
  </si>
  <si>
    <t>Eligible at solo/(sub-)consolidated/solo &amp; (sub-)consolidated</t>
  </si>
  <si>
    <t>Solo and Consolidated</t>
  </si>
  <si>
    <t>Instrument type (types to be specified by each jurisdiction)</t>
  </si>
  <si>
    <t>Tier 2 as published in Regulation 
(EU) No 575/2013 article 63</t>
  </si>
  <si>
    <t>Tier 2 supplementary capital 
as published in Regulation 
(EU) No 575/2013 article 63</t>
  </si>
  <si>
    <t>Additional Tier 1 (AT1)  
as published in Regulation 
(EU) No 575/2013 article 52</t>
  </si>
  <si>
    <t xml:space="preserve">Amount recognised in regulatory capital </t>
  </si>
  <si>
    <t>33.583.500 DKK</t>
  </si>
  <si>
    <t>Nominal amount of instrument</t>
  </si>
  <si>
    <t>4.500.000 EUR</t>
  </si>
  <si>
    <t>10.000.000 EUR</t>
  </si>
  <si>
    <t>300.000.000 EUR</t>
  </si>
  <si>
    <t>150.000.000 EUR</t>
  </si>
  <si>
    <t>1.000.000.000 SEK</t>
  </si>
  <si>
    <t>200.000.000 EUR</t>
  </si>
  <si>
    <t>1.000.000.000 NOK</t>
  </si>
  <si>
    <t>9a</t>
  </si>
  <si>
    <t>Issue price</t>
  </si>
  <si>
    <t>EUR</t>
  </si>
  <si>
    <t>9b</t>
  </si>
  <si>
    <t>Redemption price</t>
  </si>
  <si>
    <t>SEK</t>
  </si>
  <si>
    <t>Accounting classification</t>
  </si>
  <si>
    <t>Liability - amortised cost</t>
  </si>
  <si>
    <t>Accounted for as equity</t>
  </si>
  <si>
    <t>NOK</t>
  </si>
  <si>
    <t>Original date of issuance</t>
  </si>
  <si>
    <t>16.05.2001</t>
  </si>
  <si>
    <t>13.02.2003</t>
  </si>
  <si>
    <t>27.03.2003</t>
  </si>
  <si>
    <t>31.07.2003</t>
  </si>
  <si>
    <t>Perpeptual or dated</t>
  </si>
  <si>
    <t>Dated</t>
  </si>
  <si>
    <t xml:space="preserve">Dated </t>
  </si>
  <si>
    <t>Perpetual</t>
  </si>
  <si>
    <t>Original maturity date</t>
  </si>
  <si>
    <t>16.05.2022-16.05.2026, EUR 1.5m /year</t>
  </si>
  <si>
    <t>13.02.2023</t>
  </si>
  <si>
    <t>27.03.2023</t>
  </si>
  <si>
    <t>31.07.2023</t>
  </si>
  <si>
    <t>Issuer call subjet to prior supervisory approval</t>
  </si>
  <si>
    <t>Yes</t>
  </si>
  <si>
    <t>Optional call date, contingent call dates, and redemption amount</t>
  </si>
  <si>
    <t>100 % of Nominal amount in Tax/Regulatory call</t>
  </si>
  <si>
    <t>05-04-2024 100 % of Nominal amount. In addition Tax/Regulatory call</t>
  </si>
  <si>
    <t>21-09-2027 100 % of Nominal amount. In addition Tax/Regulatory call</t>
  </si>
  <si>
    <t>09-04-2024 100 % of Nominal amount. In addition Tax/Regulatory call</t>
  </si>
  <si>
    <t>28-01-2026 100 % of Nominal amount. In addition Tax/Regulatory call</t>
  </si>
  <si>
    <t>24-03-2026 100 % of nominal amount. In addition Tax/Regulatory call.</t>
  </si>
  <si>
    <t>Any date from (and including) 04-12-2028 to and including the first reset date (04-06-2029), 100 % of nominal amount. In addition Tax/Regulatory call</t>
  </si>
  <si>
    <t>31-08-2027 100 % of nominal amount. In addition Tax/Regulatory call.</t>
  </si>
  <si>
    <t>Subsequent call dates, if applicable</t>
  </si>
  <si>
    <t>N/A</t>
  </si>
  <si>
    <t>Subsequent coupon days</t>
  </si>
  <si>
    <t>Coupons / dividends</t>
  </si>
  <si>
    <t>Fixed or floating dividend/coupon</t>
  </si>
  <si>
    <t xml:space="preserve">Fixed 6.725 % </t>
  </si>
  <si>
    <t>EUR CMS 10  year</t>
  </si>
  <si>
    <t xml:space="preserve">Fixed 5.65 % </t>
  </si>
  <si>
    <t xml:space="preserve">Fixed 5.67 % </t>
  </si>
  <si>
    <t>Fixed 2.250% untill 1 call date, reset to a fixed rate equal to the 5-year EUR mid-swap rate prevailing at the optional call date + 190bps.</t>
  </si>
  <si>
    <t>Fixed 4.75 % p.a. untill 1 call date, reset every 5 years thereafter (non-step) to the EUR Mid-Swap Rate+ 396.2bps.</t>
  </si>
  <si>
    <t>Floating 3M SEK stibor + 500 bps p.a. payable quarterly</t>
  </si>
  <si>
    <t>Fixed 1.250% untill 1 call date, reset to a fixed rate equal to the 5-year EUR mid-swap rate prevailing at the optional call date + 145bps.</t>
  </si>
  <si>
    <t>Floating 3M SEK stibor + 125 bps p.a. payable quarterly</t>
  </si>
  <si>
    <t>Floating 3M NOK nibor + 128 bps p.a. payable quarterly</t>
  </si>
  <si>
    <t>Fixed 3.625 % p.a. untill 1st reset date (04-06-2029), reset every 5 years thereafter (non-step) to the EUR Mid-Swap Rate+ 368.8 bps.</t>
  </si>
  <si>
    <t>Floating 3M DKK Cibor + 245 bps p.a. payable quarterly</t>
  </si>
  <si>
    <t>Floating 3M NOK nibor +  305 bps p.a. payable quarterly</t>
  </si>
  <si>
    <t>Floating 3M SEK stibor + 300 bps p.a. payable quarterly</t>
  </si>
  <si>
    <t>Coupon rate and any related index</t>
  </si>
  <si>
    <t>CMS 10year</t>
  </si>
  <si>
    <t>3M STIBOR</t>
  </si>
  <si>
    <t>3M NIBOR</t>
  </si>
  <si>
    <t>3M CIBOR</t>
  </si>
  <si>
    <t>Existence of a dividend stopper</t>
  </si>
  <si>
    <t>No</t>
  </si>
  <si>
    <t>20a</t>
  </si>
  <si>
    <t>Fully discretionary, partially discretionary or mandatory (in terms of timing)</t>
  </si>
  <si>
    <t>Partially discretionary</t>
  </si>
  <si>
    <t>Mandatory</t>
  </si>
  <si>
    <t>Fully discretionary</t>
  </si>
  <si>
    <t>20b</t>
  </si>
  <si>
    <t>Fully discretionary, partially discretionary or mandatory (in terms of amount)</t>
  </si>
  <si>
    <t>Existence of step up or other incentive to redeem</t>
  </si>
  <si>
    <t>Noncumulative or cumulative</t>
  </si>
  <si>
    <t>Cumulative</t>
  </si>
  <si>
    <t>Noncumulative</t>
  </si>
  <si>
    <t>Convertible or non-convertible</t>
  </si>
  <si>
    <t>Non-convertible</t>
  </si>
  <si>
    <t>If convertible, conversion trigger (s)</t>
  </si>
  <si>
    <t>If convertible, fully or partially</t>
  </si>
  <si>
    <t>If convertible, conversion rate</t>
  </si>
  <si>
    <t>If convertible, mandatory or optional conversion</t>
  </si>
  <si>
    <t>If convertible, specifiy instrument type convertible into</t>
  </si>
  <si>
    <t>If convertible, specifiy issuer of instrument it converts into</t>
  </si>
  <si>
    <t>Write-down features</t>
  </si>
  <si>
    <t>If write-down, write-down trigger (s)</t>
  </si>
  <si>
    <t>Only when 1) equity and reserves are lost, 2) share capital written down to zero and 3) the bank is in recapitalisation or discontinues its business w/o loss to its non-subordinated creditors</t>
  </si>
  <si>
    <t>Regulated according to CRR and BRRD. No specific provisions regarding write down</t>
  </si>
  <si>
    <t>7% CET1 ratio Solo and Consolidated</t>
  </si>
  <si>
    <t>If write-down, full or partial</t>
  </si>
  <si>
    <t>Fully or partially</t>
  </si>
  <si>
    <t>If write-down, permanent or temporary</t>
  </si>
  <si>
    <t>Permanent</t>
  </si>
  <si>
    <t>Temporary</t>
  </si>
  <si>
    <t>If temporary write-down, description of write-up mechanism</t>
  </si>
  <si>
    <t>Discretionary write-up.</t>
  </si>
  <si>
    <t>Position in subordination hierachy in liquidation</t>
  </si>
  <si>
    <t>Preferred to AT1</t>
  </si>
  <si>
    <t>Preferred to common equity Tier 1</t>
  </si>
  <si>
    <t>Non-compliant transitioned features</t>
  </si>
  <si>
    <t>If yes, specifiy non-compliant features</t>
  </si>
  <si>
    <t>(1) 'N/A' inserted if the question is not applicable</t>
  </si>
  <si>
    <t>REA</t>
  </si>
  <si>
    <t>Minimum capital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</si>
  <si>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</si>
  <si>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</si>
  <si>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</si>
  <si>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</si>
  <si>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</si>
  <si>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</si>
  <si>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</si>
  <si>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</si>
  <si>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</si>
  <si>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</si>
  <si>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</si>
  <si>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</si>
  <si>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</si>
  <si>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</si>
  <si>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</si>
  <si>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</si>
  <si>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</si>
  <si>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</si>
  <si>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</si>
  <si>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</si>
  <si>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</si>
  <si>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</si>
  <si>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</si>
  <si>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</si>
  <si>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</si>
  <si>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</si>
  <si>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</si>
  <si>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</si>
  <si>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</si>
  <si>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</si>
  <si>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</si>
  <si>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</si>
  <si>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Other</t>
  </si>
  <si>
    <t>Total</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</si>
  <si>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</si>
  <si>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</si>
  <si>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</si>
  <si>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</si>
  <si>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</si>
  <si>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</si>
  <si>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</si>
  <si>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</si>
  <si>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</si>
  <si>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</si>
  <si>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on hand &amp; Cash balances at central banks</t>
  </si>
  <si>
    <t>Other demand deposits</t>
  </si>
  <si>
    <t xml:space="preserve">Financial assets held for trading </t>
  </si>
  <si>
    <t>Non-trading financial assets</t>
  </si>
  <si>
    <t>Financial assets designated at fair value</t>
  </si>
  <si>
    <t>Financial assets at amortised cost</t>
  </si>
  <si>
    <t>Tangible assets</t>
  </si>
  <si>
    <t>Intangible assets</t>
  </si>
  <si>
    <t xml:space="preserve">Tax assets </t>
  </si>
  <si>
    <t xml:space="preserve">Other assets </t>
  </si>
  <si>
    <t>Breakdown by liability classes according to the balance sheet in the published financial statements</t>
  </si>
  <si>
    <t>1</t>
  </si>
  <si>
    <t>Financial liabilities held for trading</t>
  </si>
  <si>
    <t>Financial liabilities designated at fair value</t>
  </si>
  <si>
    <t>Financial liabilities measured at amortised cost</t>
  </si>
  <si>
    <t xml:space="preserve">Other liabilities </t>
  </si>
  <si>
    <t>Equity</t>
  </si>
  <si>
    <t>Total Liabillities</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</si>
  <si>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</si>
  <si>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</si>
  <si>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</si>
  <si>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</si>
  <si>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</si>
  <si>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</si>
  <si>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</si>
  <si>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</si>
  <si>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</si>
  <si>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</si>
  <si>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</si>
  <si>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</si>
  <si>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</si>
  <si>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</si>
  <si>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</si>
  <si>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</si>
  <si>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</si>
  <si>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Free format text boxes for disclosure of qualitative information</t>
  </si>
  <si>
    <t>Legal basis</t>
  </si>
  <si>
    <t>Row number</t>
  </si>
  <si>
    <t>Qualitative information - Free format</t>
  </si>
  <si>
    <t>Article 436(b) CRR</t>
  </si>
  <si>
    <t>(a)</t>
  </si>
  <si>
    <t xml:space="preserve">No difference to report. </t>
  </si>
  <si>
    <t>Article 436(d) CRR</t>
  </si>
  <si>
    <t>(b)</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</si>
  <si>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</si>
  <si>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</si>
  <si>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</si>
  <si>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</si>
  <si>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</si>
  <si>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</si>
  <si>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</si>
  <si>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</si>
  <si>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</si>
  <si>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Fully consolidated</t>
  </si>
  <si>
    <t>x</t>
  </si>
  <si>
    <t>Credit institution</t>
  </si>
  <si>
    <t>Jyske Realkredit A/S</t>
  </si>
  <si>
    <t>Mortgage company</t>
  </si>
  <si>
    <t>Jyske Bank Nominees Ltd.</t>
  </si>
  <si>
    <t>Financial corporations other than credit institutions</t>
  </si>
  <si>
    <t>Inmobiliaria Saroesma S.L.</t>
  </si>
  <si>
    <t>Property company</t>
  </si>
  <si>
    <t>Jyske Finans A/S</t>
  </si>
  <si>
    <t>Leasing company</t>
  </si>
  <si>
    <t>Ejendomsselskabet af 01.11.2017 A/S</t>
  </si>
  <si>
    <t>Gl. Skovridergaard A/S</t>
  </si>
  <si>
    <t>Non-financial institutions</t>
  </si>
  <si>
    <t>Ejendomsselskabet af 1. oktober 2015 ApS</t>
  </si>
  <si>
    <t>Jyske Invest Fund Management A/S</t>
  </si>
  <si>
    <t>Jyske Banks Vindmølle A/S</t>
  </si>
  <si>
    <t>Windmill company</t>
  </si>
  <si>
    <t>Foreningen Bankdata</t>
  </si>
  <si>
    <t>Computer center</t>
  </si>
  <si>
    <t>Netto Biler A/S</t>
  </si>
  <si>
    <t>Ejendomsselskabet af 1. maj 2009 A/S</t>
  </si>
  <si>
    <t>Lokalbolig A/S</t>
  </si>
  <si>
    <t>Handelsinvest Investeringsforvaltning A/S</t>
  </si>
  <si>
    <t>GreenBow A/S</t>
  </si>
  <si>
    <t>PFA Bank A/S</t>
  </si>
  <si>
    <t>Fixed format</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</si>
  <si>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</si>
  <si>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</si>
  <si>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</si>
  <si>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</si>
  <si>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</si>
  <si>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</si>
  <si>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</si>
  <si>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</si>
  <si>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</si>
  <si>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</si>
  <si>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</si>
  <si>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</si>
  <si>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r>
      <t xml:space="preserve">Of which: </t>
    </r>
    <r>
      <rPr>
        <b/>
        <sz val="9"/>
        <rFont val="Effra"/>
        <family val="2"/>
      </rPr>
      <t>Total core approach</t>
    </r>
    <r>
      <rPr>
        <sz val="9"/>
        <rFont val="Effra"/>
        <family val="2"/>
      </rPr>
      <t xml:space="preserve"> in the trading book</t>
    </r>
  </si>
  <si>
    <r>
      <t xml:space="preserve">Of which: </t>
    </r>
    <r>
      <rPr>
        <b/>
        <sz val="9"/>
        <rFont val="Effra"/>
        <family val="2"/>
      </rPr>
      <t>Total core approach</t>
    </r>
    <r>
      <rPr>
        <sz val="9"/>
        <rFont val="Effra"/>
        <family val="2"/>
      </rPr>
      <t xml:space="preserve"> in the banking book</t>
    </r>
  </si>
  <si>
    <t>Market price uncertainty</t>
  </si>
  <si>
    <t>Close-out cost</t>
  </si>
  <si>
    <t>Concentrated positions</t>
  </si>
  <si>
    <t>[Not applicable]</t>
  </si>
  <si>
    <t>Early termination</t>
  </si>
  <si>
    <t>Model risk</t>
  </si>
  <si>
    <t>Future administrative costs</t>
  </si>
  <si>
    <t>Total Additional Valuation Adjustments (AVAs)</t>
  </si>
  <si>
    <t xml:space="preserve">a </t>
  </si>
  <si>
    <t xml:space="preserve">b </t>
  </si>
  <si>
    <t xml:space="preserve">c </t>
  </si>
  <si>
    <t xml:space="preserve"> f</t>
  </si>
  <si>
    <t xml:space="preserve"> G</t>
  </si>
  <si>
    <t>H</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</si>
  <si>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</si>
  <si>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</si>
  <si>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</si>
  <si>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</si>
  <si>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</si>
  <si>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</si>
  <si>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</si>
  <si>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</si>
  <si>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</si>
  <si>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</si>
  <si>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</si>
  <si>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</si>
  <si>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</si>
  <si>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</si>
  <si>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</si>
  <si>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</si>
  <si>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</si>
  <si>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</si>
  <si>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</si>
  <si>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</si>
  <si>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</si>
  <si>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</si>
  <si>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</si>
  <si>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</si>
  <si>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</si>
  <si>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Households</t>
  </si>
  <si>
    <t>080</t>
  </si>
  <si>
    <t>Debt Securities</t>
  </si>
  <si>
    <t>090</t>
  </si>
  <si>
    <t>Loan commitments given</t>
  </si>
  <si>
    <t>100</t>
  </si>
  <si>
    <t>k</t>
  </si>
  <si>
    <t>l</t>
  </si>
  <si>
    <t>Gross carrying amount/nominal amount</t>
  </si>
  <si>
    <t>Performing exposures</t>
  </si>
  <si>
    <t>Non-performing exposures</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</si>
  <si>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</si>
  <si>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</si>
  <si>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</si>
  <si>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</si>
  <si>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</si>
  <si>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</si>
  <si>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</si>
  <si>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</si>
  <si>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</si>
  <si>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Of which defaulted</t>
  </si>
  <si>
    <t>Cash balances at central banks
 and other demand deposits</t>
  </si>
  <si>
    <t xml:space="preserve">      Of which SMEs</t>
  </si>
  <si>
    <t>Debt securities</t>
  </si>
  <si>
    <t>110</t>
  </si>
  <si>
    <t>120</t>
  </si>
  <si>
    <t>130</t>
  </si>
  <si>
    <t>140</t>
  </si>
  <si>
    <t>150</t>
  </si>
  <si>
    <t>Off-balance-sheet exposures</t>
  </si>
  <si>
    <t>160</t>
  </si>
  <si>
    <t>170</t>
  </si>
  <si>
    <t>180</t>
  </si>
  <si>
    <t>190</t>
  </si>
  <si>
    <t>200</t>
  </si>
  <si>
    <t>210</t>
  </si>
  <si>
    <t>220</t>
  </si>
  <si>
    <t>Collateral obtained by taking possession</t>
  </si>
  <si>
    <t>Value at initial recognition</t>
  </si>
  <si>
    <t>Accumulated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</si>
  <si>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</si>
  <si>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</si>
  <si>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</si>
  <si>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</si>
  <si>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</si>
  <si>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</si>
  <si>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</si>
  <si>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m</t>
  </si>
  <si>
    <t>n</t>
  </si>
  <si>
    <t>o</t>
  </si>
  <si>
    <t>Gross carrying values</t>
  </si>
  <si>
    <t>Accumulated impairment, accumulated negative changes in fair value due
 to credit risk and provisions</t>
  </si>
  <si>
    <t>Accumulated
 partial
 write-of</t>
  </si>
  <si>
    <t>Collateral and financial
 guarantees received</t>
  </si>
  <si>
    <t>Performing exposures – 
accumulated impairment and provisions</t>
  </si>
  <si>
    <t>Non-performing exposures – accumulated 
impairment, accumulated negative changes in fair value due to credit risk and provisions</t>
  </si>
  <si>
    <t>On performing
 exposures</t>
  </si>
  <si>
    <t>On non-performing
 exposures</t>
  </si>
  <si>
    <t>Of which
 stage 1</t>
  </si>
  <si>
    <t>Of which
 stage 2</t>
  </si>
  <si>
    <t>Of which
 stage 3</t>
  </si>
  <si>
    <t xml:space="preserve">          Of which SMEs</t>
  </si>
  <si>
    <t>Gross carrying amount
(DKKm)</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</si>
  <si>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</si>
  <si>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</si>
  <si>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</si>
  <si>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</si>
  <si>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</si>
  <si>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</si>
  <si>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EU CR3 - CRM techniques overview:  Disclosure of the use of credit risk mitigation techniques</t>
  </si>
  <si>
    <t xml:space="preserve">Unsecured carrying amount </t>
  </si>
  <si>
    <t>Secured carrying amount</t>
  </si>
  <si>
    <r>
      <rPr>
        <sz val="10"/>
        <color theme="0"/>
        <rFont val="Effra"/>
        <family val="2"/>
      </rPr>
      <t>Of which</t>
    </r>
    <r>
      <rPr>
        <b/>
        <sz val="10"/>
        <color theme="0"/>
        <rFont val="Effra"/>
        <family val="2"/>
      </rPr>
      <t xml:space="preserve"> secured by collateral </t>
    </r>
  </si>
  <si>
    <r>
      <rPr>
        <sz val="10"/>
        <color theme="0"/>
        <rFont val="Effra"/>
        <family val="2"/>
      </rPr>
      <t xml:space="preserve">Of which </t>
    </r>
    <r>
      <rPr>
        <b/>
        <sz val="10"/>
        <color theme="0"/>
        <rFont val="Effra"/>
        <family val="2"/>
      </rPr>
      <t>secured by financial guarantees</t>
    </r>
  </si>
  <si>
    <r>
      <rPr>
        <sz val="10"/>
        <color theme="0"/>
        <rFont val="Effra"/>
        <family val="2"/>
      </rPr>
      <t xml:space="preserve">Of which </t>
    </r>
    <r>
      <rPr>
        <b/>
        <sz val="10"/>
        <color theme="0"/>
        <rFont val="Effra"/>
        <family val="2"/>
      </rPr>
      <t>secured by credit derivatives</t>
    </r>
  </si>
  <si>
    <t xml:space="preserve">Debt securities </t>
  </si>
  <si>
    <t xml:space="preserve">     Of which non-performing exposures</t>
  </si>
  <si>
    <t>EU-5</t>
  </si>
  <si>
    <t xml:space="preserve">            Of which defaulted </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</si>
  <si>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</si>
  <si>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</si>
  <si>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</si>
  <si>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</si>
  <si>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</si>
  <si>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</si>
  <si>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</si>
  <si>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</si>
  <si>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Regional government or local authorities</t>
  </si>
  <si>
    <t>Public sector entities</t>
  </si>
  <si>
    <t>Multilateral development banks</t>
  </si>
  <si>
    <t xml:space="preserve">                                                           -  </t>
  </si>
  <si>
    <t>International organisations</t>
  </si>
  <si>
    <t> </t>
  </si>
  <si>
    <t>Institutions</t>
  </si>
  <si>
    <t>Corporates</t>
  </si>
  <si>
    <t>Retail</t>
  </si>
  <si>
    <t>Secured by mortgages on immovable property</t>
  </si>
  <si>
    <t>Exposures in default</t>
  </si>
  <si>
    <t>Exposures associated with particularly high risk</t>
  </si>
  <si>
    <t>Covered bonds</t>
  </si>
  <si>
    <t>Institutions and corporates with a short-term credit assessment</t>
  </si>
  <si>
    <t>Collective investment undertakings</t>
  </si>
  <si>
    <t>Other items</t>
  </si>
  <si>
    <t>TOTAL</t>
  </si>
  <si>
    <t>Risk weight</t>
  </si>
  <si>
    <t>Of which unrated</t>
  </si>
  <si>
    <t>Others</t>
  </si>
  <si>
    <t>p</t>
  </si>
  <si>
    <t>q</t>
  </si>
  <si>
    <t xml:space="preserve">                                                            -  </t>
  </si>
  <si>
    <t xml:space="preserve">                                                                                                                 -  </t>
  </si>
  <si>
    <t xml:space="preserve">                                                                 -  </t>
  </si>
  <si>
    <t>Unit or shares in collective investment undertakings</t>
  </si>
  <si>
    <t>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</si>
  <si>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</si>
  <si>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</si>
  <si>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</si>
  <si>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</si>
  <si>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</si>
  <si>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Central governments or central banks </t>
  </si>
  <si>
    <t xml:space="preserve">                                  -  </t>
  </si>
  <si>
    <t xml:space="preserve">Of which Regional governments or local authorities </t>
  </si>
  <si>
    <t xml:space="preserve">Of which Public sector entities </t>
  </si>
  <si>
    <t xml:space="preserve">                                                                  -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</si>
  <si>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</si>
  <si>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</si>
  <si>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</si>
  <si>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</si>
  <si>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</si>
  <si>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</si>
  <si>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</si>
  <si>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</si>
  <si>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</si>
  <si>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EU CR6-B - IRB approach – Credit risk exposures by exposure class and PD range</t>
  </si>
  <si>
    <t>A-IRB</t>
  </si>
  <si>
    <t>PD scale</t>
  </si>
  <si>
    <t>On-balance sheet exposures</t>
  </si>
  <si>
    <t>Off-balance-sheet exposures pre-CCF</t>
  </si>
  <si>
    <t>Exposure weighted average CCF</t>
  </si>
  <si>
    <t xml:space="preserve"> Exposure post CCF and post CRM </t>
  </si>
  <si>
    <t>Exposure weighted average PD (%)</t>
  </si>
  <si>
    <t xml:space="preserve"> Number of obligors </t>
  </si>
  <si>
    <t>Exposure weighted average LGD (%)</t>
  </si>
  <si>
    <t xml:space="preserve"> Exposure weighted average maturity ( years) </t>
  </si>
  <si>
    <t xml:space="preserve"> Risk weighted exposure amount after supporting factors </t>
  </si>
  <si>
    <t>Density of risk weighted exposure amount</t>
  </si>
  <si>
    <t xml:space="preserve"> Expected loss amount </t>
  </si>
  <si>
    <t xml:space="preserve"> Value adjust-ments and provisions </t>
  </si>
  <si>
    <t xml:space="preserve"> e </t>
  </si>
  <si>
    <t xml:space="preserve"> g </t>
  </si>
  <si>
    <t xml:space="preserve"> i </t>
  </si>
  <si>
    <t xml:space="preserve"> j </t>
  </si>
  <si>
    <t xml:space="preserve"> l </t>
  </si>
  <si>
    <t xml:space="preserve"> m </t>
  </si>
  <si>
    <t xml:space="preserve">Corporate </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</si>
  <si>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</si>
  <si>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</si>
  <si>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</si>
  <si>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</si>
  <si>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</si>
  <si>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</si>
  <si>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</si>
  <si>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</si>
  <si>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</si>
  <si>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</si>
  <si>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</si>
  <si>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</si>
  <si>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</si>
  <si>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</si>
  <si>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</si>
  <si>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</si>
  <si>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 xml:space="preserve">                            -  </t>
  </si>
  <si>
    <t>100.00 (Default)</t>
  </si>
  <si>
    <t>Subtotal (exposure class)</t>
  </si>
  <si>
    <t>Corporate SL</t>
  </si>
  <si>
    <t xml:space="preserve">                                      -  </t>
  </si>
  <si>
    <t xml:space="preserve">                               -  </t>
  </si>
  <si>
    <t xml:space="preserve">                         -  </t>
  </si>
  <si>
    <t>Corporate  SME</t>
  </si>
  <si>
    <t>Retail Mort</t>
  </si>
  <si>
    <t>Retail Mort SME</t>
  </si>
  <si>
    <t>Retail Other</t>
  </si>
  <si>
    <t>Retail Other SME</t>
  </si>
  <si>
    <t>Total (all exposures classes)</t>
  </si>
  <si>
    <t>EU CR7 - IRB approach – Effect on the RWEAs of credit derivatives used as CRM techniques</t>
  </si>
  <si>
    <t>Pre-credit derivatives risk weighted exposure amount</t>
  </si>
  <si>
    <t>Actual risk weighted exposure amount</t>
  </si>
  <si>
    <r>
      <t>Exposures under F</t>
    </r>
    <r>
      <rPr>
        <b/>
        <sz val="11"/>
        <color rgb="FF00B050"/>
        <rFont val="Effra"/>
        <family val="2"/>
      </rPr>
      <t>-</t>
    </r>
    <r>
      <rPr>
        <b/>
        <sz val="11"/>
        <color theme="1"/>
        <rFont val="Effra"/>
        <family val="2"/>
      </rPr>
      <t>IRB</t>
    </r>
  </si>
  <si>
    <t>Central governments and central banks</t>
  </si>
  <si>
    <t xml:space="preserve">Corporates </t>
  </si>
  <si>
    <t>of which Corporates - SMEs</t>
  </si>
  <si>
    <t>of which Corporates - Specialised lending</t>
  </si>
  <si>
    <r>
      <t>Exposures under A</t>
    </r>
    <r>
      <rPr>
        <b/>
        <sz val="11"/>
        <color rgb="FF00B050"/>
        <rFont val="Effra"/>
        <family val="2"/>
      </rPr>
      <t>-</t>
    </r>
    <r>
      <rPr>
        <b/>
        <sz val="11"/>
        <color theme="1"/>
        <rFont val="Effra"/>
        <family val="2"/>
      </rPr>
      <t>IRB</t>
    </r>
  </si>
  <si>
    <t xml:space="preserve">of which Retail – SMEs - Secured by immovable property collateral </t>
  </si>
  <si>
    <t>of which Retail – non-SMEs - Secured by immovable property collateral</t>
  </si>
  <si>
    <t>of which Retail – SMEs - Other</t>
  </si>
  <si>
    <t>of which Retail – Non-SMEs- Other</t>
  </si>
  <si>
    <r>
      <t>TOTAL (including F</t>
    </r>
    <r>
      <rPr>
        <b/>
        <sz val="11"/>
        <color rgb="FF00B050"/>
        <rFont val="Effra"/>
        <family val="2"/>
      </rPr>
      <t>-</t>
    </r>
    <r>
      <rPr>
        <b/>
        <sz val="11"/>
        <color theme="1"/>
        <rFont val="Effra"/>
        <family val="2"/>
      </rPr>
      <t>IRB exposures and A</t>
    </r>
    <r>
      <rPr>
        <b/>
        <sz val="11"/>
        <color rgb="FF00B050"/>
        <rFont val="Effra"/>
        <family val="2"/>
      </rPr>
      <t>-</t>
    </r>
    <r>
      <rPr>
        <b/>
        <sz val="11"/>
        <color theme="1"/>
        <rFont val="Effra"/>
        <family val="2"/>
      </rPr>
      <t>IRB exposures)</t>
    </r>
  </si>
  <si>
    <t>EU CR7-A - IRB approach – Disclosure of the extent of the use of CRM techniques</t>
  </si>
  <si>
    <t>A-IRB
(DKKm)</t>
  </si>
  <si>
    <t xml:space="preserve">Total exposures
</t>
  </si>
  <si>
    <t>Credit risk Mitigation techniques</t>
  </si>
  <si>
    <t>Credit risk Mitigation methods in the calculation of RWEAs</t>
  </si>
  <si>
    <t xml:space="preserve">
Funded credit 
Protection (FCP)</t>
  </si>
  <si>
    <t xml:space="preserve"> 
Unfunded credit 
Protection (UFCP)</t>
  </si>
  <si>
    <r>
      <rPr>
        <b/>
        <sz val="8.5"/>
        <color theme="0"/>
        <rFont val="Effra"/>
        <family val="2"/>
      </rPr>
      <t xml:space="preserve">RWEA without substitution effects
</t>
    </r>
    <r>
      <rPr>
        <sz val="8.5"/>
        <color theme="0"/>
        <rFont val="Effra"/>
        <family val="2"/>
      </rPr>
      <t xml:space="preserve">(reduction effects only)
</t>
    </r>
  </si>
  <si>
    <r>
      <t xml:space="preserve">RWEA with substitution effects
</t>
    </r>
    <r>
      <rPr>
        <sz val="8.5"/>
        <color theme="0"/>
        <rFont val="Effra"/>
        <family val="2"/>
      </rPr>
      <t>(both reduction and sustitution effects)</t>
    </r>
    <r>
      <rPr>
        <b/>
        <sz val="8.5"/>
        <color theme="0"/>
        <rFont val="Effra"/>
        <family val="2"/>
      </rPr>
      <t xml:space="preserve">
</t>
    </r>
  </si>
  <si>
    <r>
      <t xml:space="preserve"> 
Part of exposures covered by </t>
    </r>
    <r>
      <rPr>
        <b/>
        <sz val="8.5"/>
        <color theme="0"/>
        <rFont val="Effra"/>
        <family val="2"/>
      </rPr>
      <t>Financial Collaterals (%</t>
    </r>
    <r>
      <rPr>
        <sz val="8.5"/>
        <color theme="0"/>
        <rFont val="Effra"/>
        <family val="2"/>
      </rPr>
      <t>)</t>
    </r>
  </si>
  <si>
    <r>
      <t xml:space="preserve">Part of exposures covered by </t>
    </r>
    <r>
      <rPr>
        <b/>
        <sz val="8.5"/>
        <color theme="0"/>
        <rFont val="Effra"/>
        <family val="2"/>
      </rPr>
      <t>Other eligible collaterals (%)</t>
    </r>
  </si>
  <si>
    <r>
      <t xml:space="preserve">Part of exposures covered by </t>
    </r>
    <r>
      <rPr>
        <b/>
        <sz val="8.5"/>
        <color theme="0"/>
        <rFont val="Effra"/>
        <family val="2"/>
      </rPr>
      <t>Other funded credit protection (%)</t>
    </r>
  </si>
  <si>
    <r>
      <t xml:space="preserve">
Part of exposures covered by </t>
    </r>
    <r>
      <rPr>
        <b/>
        <sz val="8.5"/>
        <color theme="0"/>
        <rFont val="Effra"/>
        <family val="2"/>
      </rPr>
      <t>Guarantees (%)</t>
    </r>
  </si>
  <si>
    <r>
      <t xml:space="preserve">Part of exposures covered by </t>
    </r>
    <r>
      <rPr>
        <b/>
        <sz val="8.5"/>
        <color theme="0"/>
        <rFont val="Effra"/>
        <family val="2"/>
      </rPr>
      <t>Credit Derivatives (%)</t>
    </r>
  </si>
  <si>
    <r>
      <t xml:space="preserve">Part of exposures covered by </t>
    </r>
    <r>
      <rPr>
        <b/>
        <sz val="8.5"/>
        <color theme="0"/>
        <rFont val="Effra"/>
        <family val="2"/>
      </rPr>
      <t>Immovable property Collaterals (%</t>
    </r>
    <r>
      <rPr>
        <sz val="8.5"/>
        <color theme="0"/>
        <rFont val="Effra"/>
        <family val="2"/>
      </rPr>
      <t>)</t>
    </r>
  </si>
  <si>
    <r>
      <t xml:space="preserve">Part of exposures covered by </t>
    </r>
    <r>
      <rPr>
        <b/>
        <sz val="8.5"/>
        <color theme="0"/>
        <rFont val="Effra"/>
        <family val="2"/>
      </rPr>
      <t>Receivables (%</t>
    </r>
    <r>
      <rPr>
        <sz val="8.5"/>
        <color theme="0"/>
        <rFont val="Effra"/>
        <family val="2"/>
      </rPr>
      <t>)</t>
    </r>
  </si>
  <si>
    <r>
      <t xml:space="preserve">Part of exposures covered by </t>
    </r>
    <r>
      <rPr>
        <b/>
        <sz val="8.5"/>
        <color theme="0"/>
        <rFont val="Effra"/>
        <family val="2"/>
      </rPr>
      <t>Other physical collateral (%</t>
    </r>
    <r>
      <rPr>
        <sz val="8.5"/>
        <color theme="0"/>
        <rFont val="Effra"/>
        <family val="2"/>
      </rPr>
      <t>)</t>
    </r>
  </si>
  <si>
    <r>
      <t xml:space="preserve">Part of exposures covered by </t>
    </r>
    <r>
      <rPr>
        <b/>
        <sz val="8.5"/>
        <color theme="0"/>
        <rFont val="Effra"/>
        <family val="2"/>
      </rPr>
      <t>Cash on deposit (%)</t>
    </r>
  </si>
  <si>
    <r>
      <t>Part of exposures covered by</t>
    </r>
    <r>
      <rPr>
        <b/>
        <sz val="8.5"/>
        <color theme="0"/>
        <rFont val="Effra"/>
        <family val="2"/>
      </rPr>
      <t xml:space="preserve"> Life insurance policies (%)</t>
    </r>
  </si>
  <si>
    <r>
      <t xml:space="preserve">Part of exposures covered by </t>
    </r>
    <r>
      <rPr>
        <b/>
        <sz val="8.5"/>
        <color theme="0"/>
        <rFont val="Effra"/>
        <family val="2"/>
      </rPr>
      <t>Instruments held by a third party (%)</t>
    </r>
  </si>
  <si>
    <t>No mapping to reporting</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</si>
  <si>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</si>
  <si>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</si>
  <si>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</si>
  <si>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</si>
  <si>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</si>
  <si>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</si>
  <si>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</si>
  <si>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</si>
  <si>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</si>
  <si>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</si>
  <si>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</si>
  <si>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</si>
  <si>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</si>
  <si>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</si>
  <si>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</si>
  <si>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</si>
  <si>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</si>
  <si>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</si>
  <si>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</si>
  <si>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CR9 - IRB approach – Back-testing of PD per exposure class (fixed PD scale)</t>
  </si>
  <si>
    <t>Exposure class</t>
  </si>
  <si>
    <t>PD range</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</si>
  <si>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</si>
  <si>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</si>
  <si>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</si>
  <si>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</si>
  <si>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</si>
  <si>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</si>
  <si>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</si>
  <si>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CORP-OTHERS</t>
  </si>
  <si>
    <t>CORP-SL</t>
  </si>
  <si>
    <t>COR-SME</t>
  </si>
  <si>
    <t>RETAIL-SEC_BY_REAL_ESTATE_NON-SME</t>
  </si>
  <si>
    <t>RETAIL-SEC_BY_REAL_ESTATE-SME</t>
  </si>
  <si>
    <t>RETAIL-OTHER-NON-SME</t>
  </si>
  <si>
    <t>RETAIL-OTHER-SME</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</si>
  <si>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</si>
  <si>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</si>
  <si>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</si>
  <si>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</si>
  <si>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</si>
  <si>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</si>
  <si>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</si>
  <si>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</si>
  <si>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</si>
  <si>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</si>
  <si>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</si>
  <si>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</si>
  <si>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</si>
  <si>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</si>
  <si>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</si>
  <si>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0101</t>
  </si>
  <si>
    <t>Breakdown by country:</t>
  </si>
  <si>
    <t>0102</t>
  </si>
  <si>
    <t>Australia</t>
  </si>
  <si>
    <t>0103</t>
  </si>
  <si>
    <t>Bulgaria</t>
  </si>
  <si>
    <t>0104</t>
  </si>
  <si>
    <t>Cyprus</t>
  </si>
  <si>
    <t>0105</t>
  </si>
  <si>
    <t>Czech Republic</t>
  </si>
  <si>
    <t>0106</t>
  </si>
  <si>
    <t>Germany</t>
  </si>
  <si>
    <t>0107</t>
  </si>
  <si>
    <t>Denmark</t>
  </si>
  <si>
    <t>0108</t>
  </si>
  <si>
    <t>Estonia</t>
  </si>
  <si>
    <t>0109</t>
  </si>
  <si>
    <t>France</t>
  </si>
  <si>
    <t>0110</t>
  </si>
  <si>
    <t>United Kingdom</t>
  </si>
  <si>
    <t>0111</t>
  </si>
  <si>
    <t>Hong Kong, SAR China</t>
  </si>
  <si>
    <t>0112</t>
  </si>
  <si>
    <t>Croatia</t>
  </si>
  <si>
    <t>0113</t>
  </si>
  <si>
    <t>Ireland</t>
  </si>
  <si>
    <t>0114</t>
  </si>
  <si>
    <t>Iceland</t>
  </si>
  <si>
    <t>0115</t>
  </si>
  <si>
    <t>Luxembourg</t>
  </si>
  <si>
    <t>0116</t>
  </si>
  <si>
    <t>Netherlands</t>
  </si>
  <si>
    <t>0117</t>
  </si>
  <si>
    <t>Norway</t>
  </si>
  <si>
    <t>0118</t>
  </si>
  <si>
    <t>Romania</t>
  </si>
  <si>
    <t>0119</t>
  </si>
  <si>
    <t>Sweden</t>
  </si>
  <si>
    <t>0120</t>
  </si>
  <si>
    <t>Slovakia</t>
  </si>
  <si>
    <t>0121</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</si>
  <si>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</si>
  <si>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</si>
  <si>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</si>
  <si>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</si>
  <si>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</si>
  <si>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</si>
  <si>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</si>
  <si>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</si>
  <si>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</si>
  <si>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</si>
  <si>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</si>
  <si>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</si>
  <si>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</si>
  <si>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</si>
  <si>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</si>
  <si>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</si>
  <si>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</si>
  <si>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</si>
  <si>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</si>
  <si>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EU LR2 -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</si>
  <si>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</si>
  <si>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</si>
  <si>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</si>
  <si>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</si>
  <si>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</si>
  <si>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0"/>
        <rFont val="Effra"/>
        <family val="2"/>
      </rPr>
      <t>(</t>
    </r>
    <r>
      <rPr>
        <sz val="10"/>
        <rFont val="Effra"/>
        <family val="2"/>
      </rPr>
      <t>Adjustment for securities received under securities financing transactions that are recognised as an asset</t>
    </r>
    <r>
      <rPr>
        <strike/>
        <sz val="10"/>
        <rFont val="Effra"/>
        <family val="2"/>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</si>
  <si>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</si>
  <si>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</si>
  <si>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</si>
  <si>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</si>
  <si>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</si>
  <si>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</si>
  <si>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</si>
  <si>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</si>
  <si>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</si>
  <si>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</si>
  <si>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</si>
  <si>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</si>
  <si>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</si>
  <si>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</si>
  <si>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</si>
  <si>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</si>
  <si>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</si>
  <si>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</si>
  <si>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</si>
  <si>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</si>
  <si>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</si>
  <si>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</si>
  <si>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</si>
  <si>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</si>
  <si>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</si>
  <si>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</si>
  <si>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</si>
  <si>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</si>
  <si>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</si>
  <si>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</si>
  <si>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</si>
  <si>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</si>
  <si>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</si>
  <si>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</si>
  <si>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</si>
  <si>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r>
      <t xml:space="preserve">Excluded exposures </t>
    </r>
    <r>
      <rPr>
        <b/>
        <strike/>
        <sz val="11"/>
        <color rgb="FFFF0000"/>
        <rFont val="Calibri"/>
        <family val="2"/>
        <scheme val="minor"/>
      </rPr>
      <t/>
    </r>
  </si>
  <si>
    <t>EU-22a</t>
  </si>
  <si>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</si>
  <si>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</si>
  <si>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</si>
  <si>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</si>
  <si>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</si>
  <si>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</si>
  <si>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</si>
  <si>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</si>
  <si>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</si>
  <si>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</si>
  <si>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</si>
  <si>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</si>
  <si>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</si>
  <si>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</si>
  <si>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</si>
  <si>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</si>
  <si>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</si>
  <si>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</si>
  <si>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</si>
  <si>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</si>
  <si>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</si>
  <si>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</si>
  <si>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</si>
  <si>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</si>
  <si>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</si>
  <si>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</si>
  <si>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</si>
  <si>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</si>
  <si>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</si>
  <si>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</si>
  <si>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</si>
  <si>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</si>
  <si>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</si>
  <si>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</si>
  <si>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</si>
  <si>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Transitional</t>
  </si>
  <si>
    <t>Disclosure of mean values</t>
  </si>
  <si>
    <r>
      <t>Mean value of gross SFT assets, after adjustment for sale accounting transactions and netted of amounts of associated cash payables and cash</t>
    </r>
    <r>
      <rPr>
        <strike/>
        <sz val="10"/>
        <rFont val="Effra"/>
        <family val="2"/>
      </rPr>
      <t xml:space="preserve"> </t>
    </r>
    <r>
      <rPr>
        <sz val="10"/>
        <rFont val="Effra"/>
        <family val="2"/>
      </rPr>
      <t>receivables</t>
    </r>
  </si>
  <si>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</si>
  <si>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</si>
  <si>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</si>
  <si>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</si>
  <si>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</si>
  <si>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</si>
  <si>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</si>
  <si>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EU-2</t>
  </si>
  <si>
    <t>Total on-balance sheet exposures (excluding derivatives, SFTs, and exempted exposures), of which:</t>
  </si>
  <si>
    <t>EU-3</t>
  </si>
  <si>
    <t>Trading book exposures</t>
  </si>
  <si>
    <t>EU-4</t>
  </si>
  <si>
    <t>Banking book exposures, of which:</t>
  </si>
  <si>
    <t>EU-6</t>
  </si>
  <si>
    <t>Exposures treated as sovereigns</t>
  </si>
  <si>
    <t>EU-7</t>
  </si>
  <si>
    <r>
      <t xml:space="preserve">Exposures to regional governments, MDB, international organisations and PSE </t>
    </r>
    <r>
      <rPr>
        <b/>
        <sz val="11"/>
        <color rgb="FF000000"/>
        <rFont val="Effra"/>
        <family val="2"/>
      </rPr>
      <t xml:space="preserve">not </t>
    </r>
    <r>
      <rPr>
        <sz val="11"/>
        <color rgb="FF000000"/>
        <rFont val="Effra"/>
        <family val="2"/>
      </rPr>
      <t>treated as sovereigns</t>
    </r>
  </si>
  <si>
    <t>EU-8</t>
  </si>
  <si>
    <t>EU-9</t>
  </si>
  <si>
    <t>Secured by mortgages of immovable properties</t>
  </si>
  <si>
    <t>EU-10</t>
  </si>
  <si>
    <t>Retail exposures</t>
  </si>
  <si>
    <t>EU-11</t>
  </si>
  <si>
    <t>EU-12</t>
  </si>
  <si>
    <t>Other exposures (eg equity, securitisations, and other non-credit obligation assets)</t>
  </si>
  <si>
    <t>Scope of consolidation (consolidated)</t>
  </si>
  <si>
    <t xml:space="preserve">Total unweighted value </t>
  </si>
  <si>
    <t xml:space="preserve">Total weighted value </t>
  </si>
  <si>
    <t>Currency and units (DKK million)</t>
  </si>
  <si>
    <t>Quarter ending</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</si>
  <si>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</si>
  <si>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</si>
  <si>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</si>
  <si>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</si>
  <si>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</si>
  <si>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</si>
  <si>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</si>
  <si>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</si>
  <si>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</si>
  <si>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</si>
  <si>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</si>
  <si>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</si>
  <si>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</si>
  <si>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</si>
  <si>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</si>
  <si>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</si>
  <si>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</si>
  <si>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</si>
  <si>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</si>
  <si>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</si>
  <si>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</si>
  <si>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</si>
  <si>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</si>
  <si>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</si>
  <si>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</si>
  <si>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</si>
  <si>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</si>
  <si>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</si>
  <si>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</si>
  <si>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</si>
  <si>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</si>
  <si>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Total adjusted value</t>
  </si>
  <si>
    <t>LIQUIDITY BUFFER</t>
  </si>
  <si>
    <t>TOTAL NET CASH OUTFLOWS</t>
  </si>
  <si>
    <t>LIQUIDITY COVERAGE RATIO (%)</t>
  </si>
  <si>
    <t>1)  Numbers are calculated according to EBA/GL/2017/01. The method used is a simple average and observations are end of month data  from the period april 2018 to december 2019.</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</si>
  <si>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</si>
  <si>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</si>
  <si>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</si>
  <si>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</si>
  <si>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</si>
  <si>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</si>
  <si>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</si>
  <si>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</si>
  <si>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</si>
  <si>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</si>
  <si>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</si>
  <si>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</si>
  <si>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</si>
  <si>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</si>
  <si>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</si>
  <si>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</si>
  <si>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</si>
  <si>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</si>
  <si>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</si>
  <si>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</si>
  <si>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</si>
  <si>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</si>
  <si>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</si>
  <si>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</si>
  <si>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</si>
  <si>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</si>
  <si>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</si>
  <si>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</si>
  <si>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</si>
  <si>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</si>
  <si>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</si>
  <si>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</si>
  <si>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</si>
  <si>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</si>
  <si>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</si>
  <si>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</si>
  <si>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</si>
  <si>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</si>
  <si>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</si>
  <si>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</si>
  <si>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</si>
  <si>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in accordance with Article 451a(4) CRR</t>
  </si>
  <si>
    <t xml:space="preserve">Strategies and processes in the management of the liquidity risk, including policies on diversification in the sources and tenor of planned funding, </t>
  </si>
  <si>
    <t xml:space="preserve">A Liquidity Policy (Policy moving forward) has been approved and adopted by The Group Supervisory Board of Directors. The policy defines the overall risk profile, the organisational structuring and liquidity management of the Group. The policy ensures that sufficient liquidity is available on all horizons to fulfill all of the Group's liabilities.
The Policy states two overall risk elements that constitutes the Group's overall risk appetite. The first states that the Group should at all times ensure a suitable distance to default on debt, i.e. in time of a crisis there must be sufficient time to react to events and avoid financial and regulatory default. The second states that the dependency of the financial markets in terms of funding shall be limited such that the Group isn't vulnerable to opinions of investors, market stress and dysfunctionality. 
To accommodate the overall risk appetite the Policy contains declarations that together ensures the Group's desired risk profile, i.e. low: 
- The Group maintains a balanced ratio between deposits and loans.
- The Group aims at having a diversificated funding structure where no volatile funding sources alone or in general are dominant.
- The Group maintains a significant, diversified and high-liquid liquidity buffer that can withstand an unlikely but plausible scenario of crisis.
- The Group maintains a buffer to the regulatory requirement of the Liquidity Coverage Ratio (LCR). 
- The Group maintans a stable funding profile measured by the regulatory Net Stable Funding Ratio. </t>
  </si>
  <si>
    <t>Structure and organisation of the liquidity risk management function (authority, statute, other arrangements).</t>
  </si>
  <si>
    <t>See section 'Organisation, management, and monitoring' in 'Risk and Capital Management 2023'</t>
  </si>
  <si>
    <t>(c)</t>
  </si>
  <si>
    <t>A description of the degree of centralisation of liquidity management and interaction between the group’s units</t>
  </si>
  <si>
    <t>(d)</t>
  </si>
  <si>
    <t>Scope and nature of liquidity risk reporting and measurement systems.</t>
  </si>
  <si>
    <t>See chapter 'Liquidity Risk' in 'Risk and Capital Management 2023'</t>
  </si>
  <si>
    <t>(e)</t>
  </si>
  <si>
    <t>Policies for hedging and mitigating the liquidity risk and strategies and processes for monitoring the continuing effectiveness of hedges and mitigants.</t>
  </si>
  <si>
    <t>(f)</t>
  </si>
  <si>
    <t>An outline of the bank`s contingency funding plans.</t>
  </si>
  <si>
    <t>See section 'Liquidity contingency plan' in 'Risk and Capital Management 2023'</t>
  </si>
  <si>
    <t>(g)</t>
  </si>
  <si>
    <t>An explanation of how stress testing is used.</t>
  </si>
  <si>
    <t xml:space="preserve">The Group employs stress testing as an integrated part of the liquidity risk management. As of today three scenarios have been adopted that together reveal the most relevant sensitivitites in the Group's liquidity risk profile. To accommodate the risk profile minimum survival horizons for each scenario have been specified. If relevant the Group can make use of ad hoc liquidity stress testing. </t>
  </si>
  <si>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</si>
  <si>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</si>
  <si>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The Supervisory Board of the Group has approved and adopted a suplementary document to the liquidity policy where the Group's risk appetite and profile have been quantified.</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</si>
  <si>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</si>
  <si>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</si>
  <si>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</si>
  <si>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</si>
  <si>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</si>
  <si>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</si>
  <si>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Explanations on the main drivers of LCR results and the evolution of the contribution of inputs to the LCR’s calculation over time</t>
  </si>
  <si>
    <t xml:space="preserve">Lower deposit at ECB and timing of maturing mortgage issuances are a large driver to LCR changes. </t>
  </si>
  <si>
    <t>Explanations on the changes in the LCR over time</t>
  </si>
  <si>
    <t>See section 'Liquidity risk legislation and supervisory diamond' in 'Risk and Capital Manegement 2023'</t>
  </si>
  <si>
    <t>Explanations on the actual concentration of funding sources</t>
  </si>
  <si>
    <t>See section 'Group funding structure' in 'Risk and Capital Mangement 2023'</t>
  </si>
  <si>
    <t>High-level description of the composition of the institution`s liquidity buffer.</t>
  </si>
  <si>
    <t>See section 'The Group's liquidity buffer' in 'Risk and Capital Management 2023'</t>
  </si>
  <si>
    <t>Derivative exposures and potential collateral calls</t>
  </si>
  <si>
    <t>The impact of an adverse market scenario is calculated using the Historical Look Back Approach (HLBA).</t>
  </si>
  <si>
    <t>Currency mismatch in the LCR</t>
  </si>
  <si>
    <t>Jyske Bank Group complies with the requirements set forth by the Danish FSA to have a minimum LCR of 100% for Euro.</t>
  </si>
  <si>
    <t>Other items in the LCR calculation that are not captured in the LCR disclosure template but that the institution considers relevant for its liquidity profile</t>
  </si>
  <si>
    <t>None</t>
  </si>
  <si>
    <t>in accordance with Article 451a(2) CRR</t>
  </si>
  <si>
    <t>EU CCR1 - Analysis of CCR exposure by approach</t>
  </si>
  <si>
    <t>For all data points, C 34.02, Sheet "All exposures except CCP exposures"</t>
  </si>
  <si>
    <t>Replacement cost (RC)</t>
  </si>
  <si>
    <t>Potential future exposure  (PFE)</t>
  </si>
  <si>
    <t>EEPE</t>
  </si>
  <si>
    <t>Alpha used for computing regulatory exposure value</t>
  </si>
  <si>
    <t>Exposure value pre-CRM</t>
  </si>
  <si>
    <t>Exposure value post-CRM</t>
  </si>
  <si>
    <t>Exposure value</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</si>
  <si>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</si>
  <si>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</si>
  <si>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</si>
  <si>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</si>
  <si>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</si>
  <si>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</si>
  <si>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</si>
  <si>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</si>
  <si>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</si>
  <si>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</si>
  <si>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</si>
  <si>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</si>
  <si>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</si>
  <si>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</si>
  <si>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</si>
  <si>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</si>
  <si>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</si>
  <si>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</si>
  <si>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</si>
  <si>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</si>
  <si>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</si>
  <si>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</si>
  <si>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0"/>
        <rFont val="Effra"/>
        <family val="2"/>
      </rPr>
      <t>Transactions subject to the Alternative approach (Based on the Original Exposure Method</t>
    </r>
    <r>
      <rPr>
        <u/>
        <sz val="10"/>
        <rFont val="Effra"/>
        <family val="2"/>
      </rPr>
      <t>)</t>
    </r>
  </si>
  <si>
    <t xml:space="preserve">Total transactions subject to own funds requirements for CVA risk </t>
  </si>
  <si>
    <t>EU CCR3 - Standardised approach – CCR exposures by regulatory exposure class and risk weights</t>
  </si>
  <si>
    <t>Exposure classes</t>
  </si>
  <si>
    <r>
      <t xml:space="preserve"> </t>
    </r>
    <r>
      <rPr>
        <strike/>
        <sz val="10"/>
        <color theme="0"/>
        <rFont val="Effra"/>
        <family val="2"/>
      </rPr>
      <t>l</t>
    </r>
  </si>
  <si>
    <t xml:space="preserve">Total exposure value </t>
  </si>
  <si>
    <t xml:space="preserve">                                         -  </t>
  </si>
  <si>
    <t xml:space="preserve">                                        -  </t>
  </si>
  <si>
    <t xml:space="preserve">                                          -  </t>
  </si>
  <si>
    <t xml:space="preserve">                                            -  </t>
  </si>
  <si>
    <t xml:space="preserve">                                           -  </t>
  </si>
  <si>
    <t xml:space="preserve">Regional government or local authorities </t>
  </si>
  <si>
    <t xml:space="preserve">                                       -  </t>
  </si>
  <si>
    <t>Exposure class X =</t>
  </si>
  <si>
    <t>Corporates (A-IRB)</t>
  </si>
  <si>
    <t>Number of obligors</t>
  </si>
  <si>
    <t>Exposure weighted average maturity (years)</t>
  </si>
  <si>
    <t>1 … x</t>
  </si>
  <si>
    <t>Exposure class X</t>
  </si>
  <si>
    <t>Sub-total (Exposure class X)</t>
  </si>
  <si>
    <t>Retail (A-IRB)</t>
  </si>
  <si>
    <t>y</t>
  </si>
  <si>
    <t>Total (all CCR relevant exposure classes)</t>
  </si>
  <si>
    <r>
      <t>EU CCR5 – Composition of collateral for CCR exposure</t>
    </r>
    <r>
      <rPr>
        <b/>
        <strike/>
        <sz val="16"/>
        <color rgb="FFFFFFFF"/>
        <rFont val="Effra"/>
        <family val="2"/>
      </rPr>
      <t>s</t>
    </r>
  </si>
  <si>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</si>
  <si>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</si>
  <si>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</si>
  <si>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</si>
  <si>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</si>
  <si>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</si>
  <si>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</si>
  <si>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</si>
  <si>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</si>
  <si>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</si>
  <si>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</si>
  <si>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</si>
  <si>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</si>
  <si>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</si>
  <si>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</si>
  <si>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</si>
  <si>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Fixed</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</si>
  <si>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</si>
  <si>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</si>
  <si>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</si>
  <si>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</si>
  <si>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</si>
  <si>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</si>
  <si>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</si>
  <si>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</si>
  <si>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</si>
  <si>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</si>
  <si>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</si>
  <si>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</si>
  <si>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</si>
  <si>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</si>
  <si>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</si>
  <si>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</si>
  <si>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</si>
  <si>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</si>
  <si>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</si>
  <si>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</si>
  <si>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</si>
  <si>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</si>
  <si>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</si>
  <si>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</si>
  <si>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</si>
  <si>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</si>
  <si>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</si>
  <si>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</si>
  <si>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</si>
  <si>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</si>
  <si>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</si>
  <si>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</si>
  <si>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</si>
  <si>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</si>
  <si>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DKK</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</si>
  <si>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</si>
  <si>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</si>
  <si>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</si>
  <si>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</si>
  <si>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</si>
  <si>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</si>
  <si>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</si>
  <si>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</si>
  <si>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</si>
  <si>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</si>
  <si>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</si>
  <si>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</si>
  <si>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</si>
  <si>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</si>
  <si>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</si>
  <si>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</si>
  <si>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</si>
  <si>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</si>
  <si>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</si>
  <si>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</si>
  <si>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</si>
  <si>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</si>
  <si>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</si>
  <si>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</si>
  <si>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</si>
  <si>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</si>
  <si>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</si>
  <si>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</si>
  <si>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</si>
  <si>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</si>
  <si>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</si>
  <si>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</si>
  <si>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</si>
  <si>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</si>
  <si>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</si>
  <si>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</si>
  <si>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</si>
  <si>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</si>
  <si>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</si>
  <si>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</si>
  <si>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</si>
  <si>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</si>
  <si>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</si>
  <si>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</si>
  <si>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0"/>
        <color theme="1"/>
        <rFont val="Effra"/>
        <family val="2"/>
      </rPr>
      <t>(specific risk)</t>
    </r>
  </si>
  <si>
    <t>EU OR1 - Operational risk own funds requirements and risk-weighted exposure amounts</t>
  </si>
  <si>
    <t>Banking activities
(DKKm)</t>
  </si>
  <si>
    <t>Relevant indicator</t>
  </si>
  <si>
    <t>Own funds requirements</t>
  </si>
  <si>
    <t>Risk exposure amount</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</si>
  <si>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</si>
  <si>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</si>
  <si>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</si>
  <si>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</si>
  <si>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</si>
  <si>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</si>
  <si>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</si>
  <si>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</si>
  <si>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</si>
  <si>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</si>
  <si>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</si>
  <si>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</si>
  <si>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</si>
  <si>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</si>
  <si>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</si>
  <si>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</si>
  <si>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</si>
  <si>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</si>
  <si>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</si>
  <si>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</si>
  <si>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</si>
  <si>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</si>
  <si>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</si>
  <si>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</si>
  <si>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</si>
  <si>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</si>
  <si>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</si>
  <si>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</si>
  <si>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</si>
  <si>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</si>
  <si>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securitisation issued and not yet pledged</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</si>
  <si>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</si>
  <si>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</si>
  <si>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</si>
  <si>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</si>
  <si>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</si>
  <si>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     </t>
  </si>
  <si>
    <t>Free format text boxes for disclosure of qualitative information, in accordance with Article 443 of CRR</t>
  </si>
  <si>
    <t xml:space="preserve">Asset Encumbrance is an integraded part of Jyske Banks business model. 
Four primary sources to asset encumbrance are identified at Group level: 
1) Issuance of SDO's: Jyske Bank and the subsidiary Jyske Realkredit runs a big mortgage book and the posibility to finance such low risk assets on secured terms are key for competitiveness 
2) Repo-financing of the bond portfolio and customer reverse repo transactions 
3) Use of bond collateral for derivative transactions and clearing activities.
4) Periodic funding in central banks (Danish National Bank and ECB) to smooth short term liquidity flows </t>
  </si>
  <si>
    <t>Supervisory shock scenarios
(DKKm)</t>
  </si>
  <si>
    <t>Changes of the economic value of equity</t>
  </si>
  <si>
    <t>Changes of the net interest income</t>
  </si>
  <si>
    <t>Current period</t>
  </si>
  <si>
    <t>Last period</t>
  </si>
  <si>
    <t>requirement</t>
  </si>
  <si>
    <t>Parallel up</t>
  </si>
  <si>
    <t xml:space="preserve">Parallel down </t>
  </si>
  <si>
    <t xml:space="preserve">Steepener </t>
  </si>
  <si>
    <t>Flattener</t>
  </si>
  <si>
    <t>Short rates up</t>
  </si>
  <si>
    <t>Short rates down</t>
  </si>
  <si>
    <t xml:space="preserve">According to Art. 446 CRR: </t>
  </si>
  <si>
    <t>Institutions shall disclose the approaches for the assessment of own funds requirements for operational risk that the institution qualifies for a description of the methodology set out in Article 312(2), if used by the institution, including a discussion of relevant internal and external factors considered in the institution's measurement approach and in the case of partial use, the scope and coverage of the different methodologies used.</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</si>
  <si>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</si>
  <si>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At 30 June 2023 (DKK million)</t>
  </si>
  <si>
    <t>Of which 1250%/ deduction</t>
  </si>
  <si>
    <t>I</t>
  </si>
  <si>
    <t>J</t>
  </si>
  <si>
    <t>K</t>
  </si>
  <si>
    <t>L</t>
  </si>
  <si>
    <t xml:space="preserve">Gross carrying amount               </t>
  </si>
  <si>
    <t xml:space="preserve"> Exposure classes
(DKKm)</t>
  </si>
  <si>
    <t xml:space="preserve"> {C 08.03, r0010, c0010, s0001} </t>
  </si>
  <si>
    <t xml:space="preserve"> {C 08.03, r0010, c0020, s0001} </t>
  </si>
  <si>
    <t>{C 08.03, r0010, c0030, s0001}</t>
  </si>
  <si>
    <t xml:space="preserve"> {C 08.03, r0010, c0040, s0001} </t>
  </si>
  <si>
    <t>{C 08.03, r0010, c0050, s0001}</t>
  </si>
  <si>
    <t xml:space="preserve"> {C 08.03, r0010, c0060, s0001} </t>
  </si>
  <si>
    <t>{C 08.03, r0010, c0070, s0001}</t>
  </si>
  <si>
    <t xml:space="preserve"> {C 08.03, r0010, c0080, s0001} </t>
  </si>
  <si>
    <t xml:space="preserve"> {C 08.03, r0010, c0090, s0001} </t>
  </si>
  <si>
    <t>(Column j/Column e)</t>
  </si>
  <si>
    <t xml:space="preserve"> {C 08.03, r0010, c0100, s0001} </t>
  </si>
  <si>
    <t xml:space="preserve"> {C 08.03, r0010, c0110, s0001} </t>
  </si>
  <si>
    <t xml:space="preserve"> {C 08.03, r0020, c0010, s0001} </t>
  </si>
  <si>
    <t xml:space="preserve"> {C 08.03, r0020, c0020, s0001} </t>
  </si>
  <si>
    <t>{C 08.03, r0020, c0030, s0001}</t>
  </si>
  <si>
    <t xml:space="preserve"> {C 08.03, r0020, c0040, s0001} </t>
  </si>
  <si>
    <t>{C 08.03, r0020, c0050, s0001}</t>
  </si>
  <si>
    <t xml:space="preserve"> {C 08.03, r0020, c0060, s0001} </t>
  </si>
  <si>
    <t>{C 08.03, r0020, c0070, s0001}</t>
  </si>
  <si>
    <t xml:space="preserve"> {C 08.03, r0020, c0080, s0001} </t>
  </si>
  <si>
    <t xml:space="preserve"> {C 08.03, r0020, c0090, s0001} </t>
  </si>
  <si>
    <t xml:space="preserve"> {C 08.03, r0020, c0100, s0001} </t>
  </si>
  <si>
    <t xml:space="preserve"> {C 08.03, r0020, c0110, s0001} </t>
  </si>
  <si>
    <t xml:space="preserve"> {C 08.03, r0030, c0010, s0001} </t>
  </si>
  <si>
    <t xml:space="preserve"> {C 08.03, r0030, c0020, s0001} </t>
  </si>
  <si>
    <t>{C 08.03, r0030, c0030, s0001}</t>
  </si>
  <si>
    <t xml:space="preserve"> {C 08.03, r0030, c0040, s0001} </t>
  </si>
  <si>
    <t>{C 08.03, r0030, c0050, s0001}</t>
  </si>
  <si>
    <t xml:space="preserve"> {C 08.03, r0030, c0060, s0001} </t>
  </si>
  <si>
    <t>{C 08.03, r0030, c0070, s0001}</t>
  </si>
  <si>
    <t xml:space="preserve"> {C 08.03, r0030, c0080, s0001} </t>
  </si>
  <si>
    <t xml:space="preserve"> {C 08.03, r0030, c0090, s0001} </t>
  </si>
  <si>
    <t xml:space="preserve"> {C 08.03, r0030, c0100, s0001} </t>
  </si>
  <si>
    <t xml:space="preserve"> {C 08.03, r0030, c0110, s0001} </t>
  </si>
  <si>
    <t xml:space="preserve"> {C 08.03, r0040, c0010, s0001} </t>
  </si>
  <si>
    <t xml:space="preserve"> {C 08.03, r0040, c0020, s0001} </t>
  </si>
  <si>
    <t>{C 08.03, r0040, c0030, s0001}</t>
  </si>
  <si>
    <t xml:space="preserve"> {C 08.03, r0040, c0040, s0001} </t>
  </si>
  <si>
    <t>{C 08.03, r0040, c0050, s0001}</t>
  </si>
  <si>
    <t xml:space="preserve"> {C 08.03, r0040, c0060, s0001} </t>
  </si>
  <si>
    <t>{C 08.03, r0040, c0070, s0001}</t>
  </si>
  <si>
    <t xml:space="preserve"> {C 08.03, r0040, c0080, s0001} </t>
  </si>
  <si>
    <t xml:space="preserve"> {C 08.03, r0040, c0090, s0001} </t>
  </si>
  <si>
    <t xml:space="preserve"> {C 08.03, r0040, c0100, s0001} </t>
  </si>
  <si>
    <t xml:space="preserve"> {C 08.03, r0040, c0110, s0001} </t>
  </si>
  <si>
    <t xml:space="preserve"> {C 08.03, r0050, c0010, s0001} </t>
  </si>
  <si>
    <t xml:space="preserve"> {C 08.03, r0050, c0020, s0001} </t>
  </si>
  <si>
    <t>{C 08.03, r0050, c0030, s0001}</t>
  </si>
  <si>
    <t xml:space="preserve"> {C 08.03, r0050, c0040, s0001} </t>
  </si>
  <si>
    <t>{C 08.03, r0050, c0050, s0001}</t>
  </si>
  <si>
    <t xml:space="preserve"> {C 08.03, r0050, c0060, s0001} </t>
  </si>
  <si>
    <t>{C 08.03, r0050, c0070, s0001}</t>
  </si>
  <si>
    <t xml:space="preserve"> {C 08.03, r0050, c0080, s0001} </t>
  </si>
  <si>
    <t xml:space="preserve"> {C 08.03, r0050, c0090, s0001} </t>
  </si>
  <si>
    <t xml:space="preserve"> {C 08.03, r0050, c0100, s0001} </t>
  </si>
  <si>
    <t xml:space="preserve"> {C 08.03, r0050, c0110, s0001} </t>
  </si>
  <si>
    <t xml:space="preserve"> {C 08.03, r0060, c0010, s0001} </t>
  </si>
  <si>
    <t xml:space="preserve"> {C 08.03, r0060, c0020, s0001} </t>
  </si>
  <si>
    <t>{C 08.03, r0060, c0030, s0001}</t>
  </si>
  <si>
    <t xml:space="preserve"> {C 08.03, r0060, c0040, s0001} </t>
  </si>
  <si>
    <t>{C 08.03, r0060, c0050, s0001}</t>
  </si>
  <si>
    <t xml:space="preserve"> {C 08.03, r0060, c0060, s0001} </t>
  </si>
  <si>
    <t>{C 08.03, r0060, c0070, s0001}</t>
  </si>
  <si>
    <t xml:space="preserve"> {C 08.03, r0060, c0080, s0001} </t>
  </si>
  <si>
    <t xml:space="preserve"> {C 08.03, r0060, c0090, s0001} </t>
  </si>
  <si>
    <t xml:space="preserve"> {C 08.03, r0060, c0100, s0001} </t>
  </si>
  <si>
    <t xml:space="preserve"> {C 08.03, r0060, c0110, s0001} </t>
  </si>
  <si>
    <t xml:space="preserve"> {C 08.03, r0070, c0010, s0001} </t>
  </si>
  <si>
    <t xml:space="preserve"> {C 08.03, r0070, c0020, s0001} </t>
  </si>
  <si>
    <t>{C 08.03, r0070, c0030, s0001}</t>
  </si>
  <si>
    <t xml:space="preserve"> {C 08.03, r0070, c0040, s0001} </t>
  </si>
  <si>
    <t>{C 08.03, r0070, c0050, s0001}</t>
  </si>
  <si>
    <t xml:space="preserve"> {C 08.03, r0070, c0060, s0001} </t>
  </si>
  <si>
    <t>{C 08.03, r0070, c0070, s0001}</t>
  </si>
  <si>
    <t xml:space="preserve"> {C 08.03, r0070, c0080, s0001} </t>
  </si>
  <si>
    <t xml:space="preserve"> {C 08.03, r0070, c0090, s0001} </t>
  </si>
  <si>
    <t xml:space="preserve"> {C 08.03, r0070, c0100, s0001} </t>
  </si>
  <si>
    <t xml:space="preserve"> {C 08.03, r0070, c0110, s0001} </t>
  </si>
  <si>
    <t xml:space="preserve"> {C 08.03, r0080, c0010, s0001} </t>
  </si>
  <si>
    <t xml:space="preserve"> {C 08.03, r0080, c0020, s0001} </t>
  </si>
  <si>
    <t>{C 08.03, r0080, c0030, s0001}</t>
  </si>
  <si>
    <t xml:space="preserve"> {C 08.03, r0080, c0040, s0001} </t>
  </si>
  <si>
    <t>{C 08.03, r0080, c0050, s0001}</t>
  </si>
  <si>
    <t xml:space="preserve"> {C 08.03, r0080, c0060, s0001} </t>
  </si>
  <si>
    <t>{C 08.03, r0080, c0070, s0001}</t>
  </si>
  <si>
    <t xml:space="preserve"> {C 08.03, r0080, c0080, s0001} </t>
  </si>
  <si>
    <t xml:space="preserve"> {C 08.03, r0080, c0090, s0001} </t>
  </si>
  <si>
    <t xml:space="preserve"> {C 08.03, r0080, c0100, s0001} </t>
  </si>
  <si>
    <t xml:space="preserve"> {C 08.03, r0080, c0110, s0001} </t>
  </si>
  <si>
    <t xml:space="preserve"> {C 08.03, r0090, c0010, s0001} </t>
  </si>
  <si>
    <t xml:space="preserve"> {C 08.03, r0090, c0020, s0001} </t>
  </si>
  <si>
    <t>{C 08.03, r0090, c0030, s0001}</t>
  </si>
  <si>
    <t xml:space="preserve"> {C 08.03, r0090, c0040, s0001} </t>
  </si>
  <si>
    <t>{C 08.03, r0090, c0050, s0001}</t>
  </si>
  <si>
    <t xml:space="preserve"> {C 08.03, r0090, c0060, s0001} </t>
  </si>
  <si>
    <t>{C 08.03, r0090, c0070, s0001}</t>
  </si>
  <si>
    <t xml:space="preserve"> {C 08.03, r0090, c0080, s0001} </t>
  </si>
  <si>
    <t xml:space="preserve"> {C 08.03, r0090, c0090, s0001} </t>
  </si>
  <si>
    <t xml:space="preserve"> {C 08.03, r0090, c0100, s0001} </t>
  </si>
  <si>
    <t xml:space="preserve"> {C 08.03, r0090, c0110, s0001} </t>
  </si>
  <si>
    <t xml:space="preserve"> {C 08.03, r0100, c0010, s0001} </t>
  </si>
  <si>
    <t xml:space="preserve"> {C 08.03, r0100, c0020, s0001} </t>
  </si>
  <si>
    <t>{C 08.03, r0100, c0030, s0001}</t>
  </si>
  <si>
    <t xml:space="preserve"> {C 08.03, r0100, c0040, s0001} </t>
  </si>
  <si>
    <t>{C 08.03, r0100, c0050, s0001}</t>
  </si>
  <si>
    <t xml:space="preserve"> {C 08.03, r0100, c0060, s0001} </t>
  </si>
  <si>
    <t>{C 08.03, r0100, c0070, s0001}</t>
  </si>
  <si>
    <t xml:space="preserve"> {C 08.03, r0100, c0080, s0001} </t>
  </si>
  <si>
    <t xml:space="preserve"> {C 08.03, r0100, c0090, s0001} </t>
  </si>
  <si>
    <t xml:space="preserve"> {C 08.03, r0100, c0100, s0001} </t>
  </si>
  <si>
    <t xml:space="preserve"> {C 08.03, r0100, c0110, s0001} </t>
  </si>
  <si>
    <t xml:space="preserve"> {C 08.03, r0110, c0010, s0001} </t>
  </si>
  <si>
    <t xml:space="preserve"> {C 08.03, r0110, c0020, s0001} </t>
  </si>
  <si>
    <t>{C 08.03, r0110, c0030, s0001}</t>
  </si>
  <si>
    <t xml:space="preserve"> {C 08.03, r0110, c0040, s0001} </t>
  </si>
  <si>
    <t>{C 08.03, r0110, c0050, s0001}</t>
  </si>
  <si>
    <t xml:space="preserve"> {C 08.03, r0110, c0060, s0001} </t>
  </si>
  <si>
    <t>{C 08.03, r0110, c0070, s0001}</t>
  </si>
  <si>
    <t xml:space="preserve"> {C 08.03, r0110, c0080, s0001} </t>
  </si>
  <si>
    <t xml:space="preserve"> {C 08.03, r0110, c0090, s0001} </t>
  </si>
  <si>
    <t xml:space="preserve"> {C 08.03, r0110, c0100, s0001} </t>
  </si>
  <si>
    <t xml:space="preserve"> {C 08.03, r0110, c0110, s0001} </t>
  </si>
  <si>
    <t xml:space="preserve"> {C 08.03, r0120, c0010, s0001} </t>
  </si>
  <si>
    <t xml:space="preserve"> {C 08.03, r0120, c0020, s0001} </t>
  </si>
  <si>
    <t>{C 08.03, r0120, c0030, s0001}</t>
  </si>
  <si>
    <t xml:space="preserve"> {C 08.03, r0120, c0040, s0001} </t>
  </si>
  <si>
    <t>{C 08.03, r0120, c0050, s0001}</t>
  </si>
  <si>
    <t xml:space="preserve"> {C 08.03, r0120, c0060, s0001} </t>
  </si>
  <si>
    <t>{C 08.03, r0120, c0070, s0001}</t>
  </si>
  <si>
    <t xml:space="preserve"> {C 08.03, r0120, c0080, s0001} </t>
  </si>
  <si>
    <t xml:space="preserve"> {C 08.03, r0120, c0090, s0001} </t>
  </si>
  <si>
    <t xml:space="preserve"> {C 08.03, r0120, c0100, s0001} </t>
  </si>
  <si>
    <t xml:space="preserve"> {C 08.03, r0120, c0110, s0001} </t>
  </si>
  <si>
    <t xml:space="preserve"> {C 08.03, r0130, c0010, s0001} </t>
  </si>
  <si>
    <t xml:space="preserve"> {C 08.03, r0130, c0020, s0001} </t>
  </si>
  <si>
    <t>{C 08.03, r0130, c0030, s0001}</t>
  </si>
  <si>
    <t xml:space="preserve"> {C 08.03, r0130, c0040, s0001} </t>
  </si>
  <si>
    <t>{C 08.03, r0130, c0050, s0001}</t>
  </si>
  <si>
    <t xml:space="preserve"> {C 08.03, r0130, c0060, s0001} </t>
  </si>
  <si>
    <t>{C 08.03, r0130, c0070, s0001}</t>
  </si>
  <si>
    <t xml:space="preserve"> {C 08.03, r0130, c0080, s0001} </t>
  </si>
  <si>
    <t xml:space="preserve"> {C 08.03, r0130, c0090, s0001} </t>
  </si>
  <si>
    <t xml:space="preserve"> {C 08.03, r0130, c0100, s0001} </t>
  </si>
  <si>
    <t xml:space="preserve"> {C 08.03, r0130, c0110, s0001} </t>
  </si>
  <si>
    <t xml:space="preserve"> {C 08.03, r0140, c0010, s0001} </t>
  </si>
  <si>
    <t xml:space="preserve"> {C 08.03, r0140, c0020, s0001} </t>
  </si>
  <si>
    <t>{C 08.03, r0140, c0030, s0001}</t>
  </si>
  <si>
    <t xml:space="preserve"> {C 08.03, r0140, c0040, s0001} </t>
  </si>
  <si>
    <t>{C 08.03, r0140, c0050, s0001}</t>
  </si>
  <si>
    <t xml:space="preserve"> {C 08.03, r0140, c0060, s0001} </t>
  </si>
  <si>
    <t>{C 08.03, r0140, c0070, s0001}</t>
  </si>
  <si>
    <t xml:space="preserve"> {C 08.03, r0140, c0080, s0001} </t>
  </si>
  <si>
    <t xml:space="preserve"> {C 08.03, r0140, c0090, s0001} </t>
  </si>
  <si>
    <t xml:space="preserve"> {C 08.03, r0140, c0100, s0001} </t>
  </si>
  <si>
    <t xml:space="preserve"> {C 08.03, r0140, c0110, s0001} </t>
  </si>
  <si>
    <t xml:space="preserve"> {C 08.03, r0150, c0010, s0001} </t>
  </si>
  <si>
    <t xml:space="preserve"> {C 08.03, r0150, c0020, s0001} </t>
  </si>
  <si>
    <t>{C 08.03, r0150, c0030, s0001}</t>
  </si>
  <si>
    <t xml:space="preserve"> {C 08.03, r0150, c0040, s0001} </t>
  </si>
  <si>
    <t>{C 08.03, r0150, c0050, s0001}</t>
  </si>
  <si>
    <t xml:space="preserve"> {C 08.03, r0150, c0060, s0001} </t>
  </si>
  <si>
    <t>{C 08.03, r0150, c0070, s0001}</t>
  </si>
  <si>
    <t xml:space="preserve"> {C 08.03, r0150, c0080, s0001} </t>
  </si>
  <si>
    <t xml:space="preserve"> {C 08.03, r0150, c0090, s0001} </t>
  </si>
  <si>
    <t xml:space="preserve"> {C 08.03, r0150, c0100, s0001} </t>
  </si>
  <si>
    <t xml:space="preserve"> {C 08.03, r0150, c0110, s0001} </t>
  </si>
  <si>
    <t xml:space="preserve"> {C 08.03, r0160, c0010, s0001} </t>
  </si>
  <si>
    <t xml:space="preserve"> {C 08.03, r0160, c0020, s0001} </t>
  </si>
  <si>
    <t>{C 08.03, r0160, c0030, s0001}</t>
  </si>
  <si>
    <t xml:space="preserve"> {C 08.03, r0160, c0040, s0001} </t>
  </si>
  <si>
    <t>{C 08.03, r0160, c0050, s0001}</t>
  </si>
  <si>
    <t xml:space="preserve"> {C 08.03, r0160, c0060, s0001} </t>
  </si>
  <si>
    <t>{C 08.03, r0160, c0070, s0001}</t>
  </si>
  <si>
    <t xml:space="preserve"> {C 08.03, r0160, c0080, s0001} </t>
  </si>
  <si>
    <t xml:space="preserve"> {C 08.03, r0160, c0090, s0001} </t>
  </si>
  <si>
    <t xml:space="preserve"> {C 08.03, r0160, c0100, s0001} </t>
  </si>
  <si>
    <t xml:space="preserve"> {C 08.03, r0160, c0110, s0001} </t>
  </si>
  <si>
    <t xml:space="preserve"> {C 08.03, r0170, c0010, s0001} </t>
  </si>
  <si>
    <t xml:space="preserve"> {C 08.03, r0170, c0020, s0001} </t>
  </si>
  <si>
    <t>{C 08.03, r0170, c0030, s0001}</t>
  </si>
  <si>
    <t xml:space="preserve"> {C 08.03, r0170, c0040, s0001} </t>
  </si>
  <si>
    <t>{C 08.03, r0170, c0050, s0001}</t>
  </si>
  <si>
    <t xml:space="preserve"> {C 08.03, r0170, c0060, s0001} </t>
  </si>
  <si>
    <t>{C 08.03, r0170, c0070, s0001}</t>
  </si>
  <si>
    <t xml:space="preserve"> {C 08.03, r0170, c0080, s0001} </t>
  </si>
  <si>
    <t xml:space="preserve"> {C 08.03, r0170, c0090, s0001} </t>
  </si>
  <si>
    <t xml:space="preserve"> {C 08.03, r0170, c0100, s0001} </t>
  </si>
  <si>
    <t xml:space="preserve"> {C 08.03, r0170, c0110, s0001} </t>
  </si>
  <si>
    <r>
      <t>Exposures under F</t>
    </r>
    <r>
      <rPr>
        <b/>
        <sz val="8.5"/>
        <color rgb="FF00B050"/>
        <rFont val="Effra"/>
        <family val="2"/>
      </rPr>
      <t>-</t>
    </r>
    <r>
      <rPr>
        <b/>
        <sz val="8.5"/>
        <color theme="1"/>
        <rFont val="Effra"/>
        <family val="2"/>
      </rPr>
      <t>IRB</t>
    </r>
  </si>
  <si>
    <r>
      <t>Exposures under A</t>
    </r>
    <r>
      <rPr>
        <b/>
        <sz val="8.5"/>
        <color rgb="FF00B050"/>
        <rFont val="Effra"/>
        <family val="2"/>
      </rPr>
      <t>-</t>
    </r>
    <r>
      <rPr>
        <b/>
        <sz val="8.5"/>
        <color theme="1"/>
        <rFont val="Effra"/>
        <family val="2"/>
      </rPr>
      <t>IRB</t>
    </r>
  </si>
  <si>
    <t xml:space="preserve">                                                                   -  </t>
  </si>
  <si>
    <t xml:space="preserve">                                                                -  </t>
  </si>
  <si>
    <r>
      <t>TOTAL (including F</t>
    </r>
    <r>
      <rPr>
        <b/>
        <sz val="8.5"/>
        <color rgb="FF00B050"/>
        <rFont val="Effra"/>
        <family val="2"/>
      </rPr>
      <t>-</t>
    </r>
    <r>
      <rPr>
        <b/>
        <sz val="8.5"/>
        <color theme="1"/>
        <rFont val="Effra"/>
        <family val="2"/>
      </rPr>
      <t>IRB exposures and A</t>
    </r>
    <r>
      <rPr>
        <b/>
        <sz val="8.5"/>
        <color rgb="FF00B050"/>
        <rFont val="Effra"/>
        <family val="2"/>
      </rPr>
      <t>-</t>
    </r>
    <r>
      <rPr>
        <b/>
        <sz val="8.5"/>
        <color theme="1"/>
        <rFont val="Effra"/>
        <family val="2"/>
      </rPr>
      <t>IRB exposures)</t>
    </r>
  </si>
  <si>
    <t>CORP-SME</t>
  </si>
  <si>
    <t>(Adjustment for securities received under securities financing transactions that are recognised as an asset)</t>
  </si>
  <si>
    <t xml:space="preserve">Excluded exposures </t>
  </si>
  <si>
    <t>Mean value of gross SFT assets, after adjustment for sale accounting transactions and netted of amounts of associated cash payables and cash receivables</t>
  </si>
  <si>
    <t>EU LR3 - Split-up of on balance sheet exposures (excluding derivatives, SFTs and exempted exposures)</t>
  </si>
  <si>
    <t>EU-1</t>
  </si>
  <si>
    <t>Exposures to regional governments, MDB, international organisations and PSE not treated as sovereigns</t>
  </si>
  <si>
    <t>Reported in DKKm</t>
  </si>
  <si>
    <t>Net exposure value</t>
  </si>
  <si>
    <t>On demand</t>
  </si>
  <si>
    <t>&lt;= 1 year</t>
  </si>
  <si>
    <t>&gt; 1 year &lt;= 5 years</t>
  </si>
  <si>
    <t>&gt; 5 years</t>
  </si>
  <si>
    <t>No stated maturity</t>
  </si>
  <si>
    <t>EU CR1-A: Maturity of exposures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</si>
</sst>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 #,##0.00_-;_-* &quot;-&quot;??_-;_-@_-"/>
    <numFmt numFmtId="164" formatCode="_-* #,##0_-;\-* #,##0_-;_-* &quot;-&quot;??_-;_-@_-"/>
    <numFmt numFmtId="165" formatCode="0.0%"/>
    <numFmt numFmtId="166" formatCode="_(* #,##0.00_);_(* \(#,##0.00\);_(* &quot;-&quot;??_);_(@_)"/>
    <numFmt numFmtId="167" formatCode="_ * #,##0.00_ ;_ * \-#,##0.00_ ;_ * &quot;-&quot;??_ ;_ @_ "/>
    <numFmt numFmtId="168" formatCode="#,##0\ [$DKK]"/>
    <numFmt numFmtId="169" formatCode="#,##0\ [$NOK]"/>
    <numFmt numFmtId="170" formatCode="#,##0\ [$SEK]"/>
    <numFmt numFmtId="171" formatCode="[$-409]dd/mmm/yy;@"/>
    <numFmt numFmtId="172" formatCode="_ * #,##0_ ;_ * \-#,##0_ ;_ * &quot;-&quot;??_ ;_ @_ "/>
    <numFmt numFmtId="173" formatCode="#,##0_ ;\-#,##0\ "/>
    <numFmt numFmtId="174" formatCode="0.00000%"/>
    <numFmt numFmtId="175" formatCode="_-* #,##0.00\ _k_r_._-;\-* #,##0.00\ _k_r_._-;_-* &quot;-&quot;??\ _k_r_._-;_-@_-"/>
    <numFmt numFmtId="176" formatCode="0.000%"/>
    <numFmt numFmtId="177" formatCode="0.0000%"/>
    <numFmt numFmtId="178" formatCode="0.0000000"/>
    <numFmt numFmtId="179" formatCode="_-* #,##0.000_-;\-* #,##0.000_-;_-* &quot;-&quot;??_-;_-@_-"/>
    <numFmt numFmtId="180" formatCode="_-* #,##0.0000_-;\-* #,##0.0000_-;_-* &quot;-&quot;??_-;_-@_-"/>
    <numFmt numFmtId="181" formatCode="_-* #,##0.000000000\ _k_r_._-;\-* #,##0.000000000\ _k_r_._-;_-* &quot;-&quot;??\ _k_r_._-;_-@_-"/>
  </numFmts>
  <fonts count="161" x14ac:knownFonts="1">
    <font>
      <sz val="11"/>
      <color theme="1"/>
      <name val="Effra"/>
      <family val="2"/>
    </font>
    <font>
      <sz val="11"/>
      <color theme="1"/>
      <name val="Effra"/>
      <family val="2"/>
    </font>
    <font>
      <b/>
      <sz val="11"/>
      <color theme="0"/>
      <name val="Effra"/>
      <family val="2"/>
    </font>
    <font>
      <sz val="11"/>
      <color rgb="FFFF0000"/>
      <name val="Effra"/>
      <family val="2"/>
    </font>
    <font>
      <b/>
      <sz val="11"/>
      <color theme="1"/>
      <name val="Effra"/>
      <family val="2"/>
    </font>
    <font>
      <sz val="11"/>
      <color theme="0"/>
      <name val="Effra"/>
      <family val="2"/>
    </font>
    <font>
      <u/>
      <sz val="11"/>
      <color theme="10"/>
      <name val="Effra"/>
      <family val="2"/>
    </font>
    <font>
      <b/>
      <sz val="20"/>
      <color theme="0"/>
      <name val="Effra"/>
      <family val="2"/>
    </font>
    <font>
      <b/>
      <sz val="16"/>
      <color theme="0"/>
      <name val="Effra"/>
      <family val="2"/>
    </font>
    <font>
      <sz val="10"/>
      <color theme="0"/>
      <name val="Effra"/>
      <family val="2"/>
    </font>
    <font>
      <b/>
      <u/>
      <sz val="16"/>
      <color theme="0"/>
      <name val="Effra"/>
      <family val="2"/>
    </font>
    <font>
      <u/>
      <sz val="11"/>
      <color theme="0"/>
      <name val="Effra"/>
      <family val="2"/>
    </font>
    <font>
      <b/>
      <sz val="10"/>
      <color theme="0"/>
      <name val="Effra"/>
      <family val="2"/>
    </font>
    <font>
      <b/>
      <u/>
      <sz val="11"/>
      <color theme="0"/>
      <name val="Effra"/>
      <family val="2"/>
    </font>
    <font>
      <u/>
      <sz val="11"/>
      <color theme="10"/>
      <name val="Calibri"/>
      <family val="2"/>
      <scheme val="minor"/>
    </font>
    <font>
      <u/>
      <sz val="10"/>
      <color theme="0"/>
      <name val="Effra"/>
      <family val="2"/>
    </font>
    <font>
      <sz val="16"/>
      <color theme="0"/>
      <name val="Effra"/>
      <family val="2"/>
    </font>
    <font>
      <sz val="11"/>
      <color theme="1"/>
      <name val="Calibri"/>
      <family val="2"/>
      <scheme val="minor"/>
    </font>
    <font>
      <sz val="9"/>
      <name val="Effra"/>
      <family val="2"/>
    </font>
    <font>
      <sz val="11"/>
      <name val="Effra"/>
      <family val="2"/>
    </font>
    <font>
      <b/>
      <sz val="16"/>
      <color rgb="FFFFFFFF"/>
      <name val="Effra"/>
      <family val="2"/>
    </font>
    <font>
      <b/>
      <sz val="11"/>
      <name val="Effra"/>
      <family val="2"/>
    </font>
    <font>
      <i/>
      <sz val="11"/>
      <name val="Effra"/>
      <family val="2"/>
    </font>
    <font>
      <sz val="12"/>
      <color theme="0"/>
      <name val="Effra"/>
      <family val="2"/>
    </font>
    <font>
      <sz val="11"/>
      <color theme="1"/>
      <name val="Calibri"/>
      <family val="2"/>
      <charset val="238"/>
      <scheme val="minor"/>
    </font>
    <font>
      <sz val="10"/>
      <name val="Effra"/>
      <family val="2"/>
    </font>
    <font>
      <b/>
      <sz val="12"/>
      <color theme="0"/>
      <name val="Effra"/>
      <family val="2"/>
    </font>
    <font>
      <b/>
      <sz val="10"/>
      <name val="Effra"/>
      <family val="2"/>
    </font>
    <font>
      <sz val="10"/>
      <color theme="1"/>
      <name val="Effra"/>
      <family val="2"/>
    </font>
    <font>
      <i/>
      <sz val="10"/>
      <name val="Effra"/>
      <family val="2"/>
    </font>
    <font>
      <b/>
      <sz val="10"/>
      <color theme="1"/>
      <name val="Effra"/>
      <family val="2"/>
    </font>
    <font>
      <b/>
      <sz val="10"/>
      <color rgb="FF000000"/>
      <name val="Effra"/>
      <family val="2"/>
    </font>
    <font>
      <sz val="10"/>
      <color rgb="FF000000"/>
      <name val="Effra"/>
      <family val="2"/>
    </font>
    <font>
      <sz val="10"/>
      <color rgb="FFFF0000"/>
      <name val="Effra"/>
      <family val="2"/>
    </font>
    <font>
      <b/>
      <vertAlign val="superscript"/>
      <sz val="16"/>
      <color indexed="9"/>
      <name val="Effra"/>
      <family val="2"/>
    </font>
    <font>
      <b/>
      <sz val="16"/>
      <color indexed="9"/>
      <name val="Effra"/>
      <family val="2"/>
    </font>
    <font>
      <sz val="16"/>
      <color theme="1"/>
      <name val="Effra"/>
      <family val="2"/>
    </font>
    <font>
      <sz val="14"/>
      <color rgb="FF005231"/>
      <name val="Effra"/>
      <family val="2"/>
    </font>
    <font>
      <sz val="14"/>
      <color rgb="FFFF0000"/>
      <name val="Effra"/>
      <family val="2"/>
    </font>
    <font>
      <sz val="14"/>
      <name val="Effra"/>
      <family val="2"/>
    </font>
    <font>
      <b/>
      <sz val="14"/>
      <color theme="0"/>
      <name val="Effra"/>
      <family val="2"/>
    </font>
    <font>
      <sz val="14"/>
      <color theme="1"/>
      <name val="Effra"/>
      <family val="2"/>
    </font>
    <font>
      <sz val="10"/>
      <name val="Arial"/>
      <family val="2"/>
    </font>
    <font>
      <b/>
      <i/>
      <sz val="11"/>
      <color theme="1"/>
      <name val="Effra"/>
      <family val="2"/>
    </font>
    <font>
      <b/>
      <i/>
      <sz val="11"/>
      <name val="Effra"/>
      <family val="2"/>
    </font>
    <font>
      <sz val="16"/>
      <color rgb="FFFFFFFF"/>
      <name val="Effra"/>
      <family val="2"/>
    </font>
    <font>
      <b/>
      <sz val="11"/>
      <color theme="1"/>
      <name val="Calibri"/>
      <family val="2"/>
      <scheme val="minor"/>
    </font>
    <font>
      <b/>
      <sz val="7.5"/>
      <color theme="1"/>
      <name val="Effra"/>
      <family val="2"/>
    </font>
    <font>
      <i/>
      <sz val="7.5"/>
      <color theme="1"/>
      <name val="Effra"/>
      <family val="2"/>
    </font>
    <font>
      <sz val="7.5"/>
      <color theme="1"/>
      <name val="Effra"/>
      <family val="2"/>
    </font>
    <font>
      <i/>
      <sz val="11"/>
      <color theme="1"/>
      <name val="Effra"/>
      <family val="2"/>
    </font>
    <font>
      <b/>
      <sz val="14"/>
      <name val="Effra"/>
      <family val="2"/>
    </font>
    <font>
      <b/>
      <sz val="8"/>
      <color theme="1"/>
      <name val="Effra"/>
      <family val="2"/>
    </font>
    <font>
      <sz val="8"/>
      <color theme="1"/>
      <name val="Effra"/>
      <family val="2"/>
    </font>
    <font>
      <sz val="8"/>
      <name val="Effra"/>
      <family val="2"/>
    </font>
    <font>
      <sz val="9"/>
      <color theme="1"/>
      <name val="Effra"/>
      <family val="2"/>
    </font>
    <font>
      <sz val="12"/>
      <color theme="1"/>
      <name val="Effra"/>
      <family val="2"/>
    </font>
    <font>
      <sz val="8.5"/>
      <color theme="1"/>
      <name val="Segoe UI"/>
      <family val="2"/>
    </font>
    <font>
      <sz val="9"/>
      <color rgb="FF000000"/>
      <name val="Effra"/>
      <family val="2"/>
    </font>
    <font>
      <i/>
      <sz val="8"/>
      <color theme="1"/>
      <name val="Segoe UI"/>
      <family val="2"/>
    </font>
    <font>
      <b/>
      <i/>
      <sz val="8.5"/>
      <color theme="1"/>
      <name val="Segoe UI"/>
      <family val="2"/>
    </font>
    <font>
      <i/>
      <sz val="9"/>
      <color rgb="FF000000"/>
      <name val="Effra"/>
      <family val="2"/>
    </font>
    <font>
      <b/>
      <sz val="9"/>
      <name val="Effra"/>
      <family val="2"/>
    </font>
    <font>
      <sz val="12"/>
      <name val="Effra"/>
      <family val="2"/>
    </font>
    <font>
      <sz val="8.5"/>
      <name val="Effra"/>
      <family val="2"/>
    </font>
    <font>
      <i/>
      <sz val="8.5"/>
      <name val="Effra"/>
      <family val="2"/>
    </font>
    <font>
      <i/>
      <sz val="9"/>
      <name val="Effra"/>
      <family val="2"/>
    </font>
    <font>
      <b/>
      <i/>
      <sz val="8.5"/>
      <name val="Effra"/>
      <family val="2"/>
    </font>
    <font>
      <b/>
      <i/>
      <sz val="9"/>
      <name val="Effra"/>
      <family val="2"/>
    </font>
    <font>
      <sz val="11"/>
      <color theme="1"/>
      <name val="Segoe UI"/>
      <family val="2"/>
    </font>
    <font>
      <i/>
      <sz val="11"/>
      <color theme="1"/>
      <name val="Segoe UI"/>
      <family val="2"/>
    </font>
    <font>
      <b/>
      <i/>
      <sz val="11"/>
      <color theme="1"/>
      <name val="Segoe UI"/>
      <family val="2"/>
    </font>
    <font>
      <sz val="11"/>
      <color rgb="FF000000"/>
      <name val="Effra"/>
      <family val="2"/>
    </font>
    <font>
      <sz val="12"/>
      <color rgb="FF000000"/>
      <name val="Effra"/>
      <family val="2"/>
    </font>
    <font>
      <sz val="8.5"/>
      <color rgb="FF000000"/>
      <name val="Effra"/>
      <family val="2"/>
    </font>
    <font>
      <b/>
      <sz val="8.5"/>
      <color rgb="FF000000"/>
      <name val="Effra"/>
      <family val="2"/>
    </font>
    <font>
      <b/>
      <sz val="8.5"/>
      <name val="Effra"/>
      <family val="2"/>
    </font>
    <font>
      <b/>
      <sz val="16"/>
      <color theme="1"/>
      <name val="Effra"/>
      <family val="2"/>
    </font>
    <font>
      <sz val="8.5"/>
      <color theme="1"/>
      <name val="Effra"/>
      <family val="2"/>
    </font>
    <font>
      <sz val="11"/>
      <color rgb="FF000000"/>
      <name val="Calibri"/>
      <family val="2"/>
    </font>
    <font>
      <b/>
      <sz val="8.5"/>
      <color theme="1"/>
      <name val="Effra"/>
      <family val="2"/>
    </font>
    <font>
      <b/>
      <sz val="16"/>
      <name val="Effra"/>
      <family val="2"/>
    </font>
    <font>
      <sz val="11"/>
      <name val="Calibri"/>
      <family val="2"/>
    </font>
    <font>
      <i/>
      <sz val="8.5"/>
      <name val="Segoe UI"/>
      <family val="2"/>
    </font>
    <font>
      <i/>
      <sz val="8.5"/>
      <color rgb="FF000000"/>
      <name val="Segoe UI"/>
      <family val="2"/>
    </font>
    <font>
      <b/>
      <sz val="11"/>
      <name val="Calibri"/>
      <family val="2"/>
    </font>
    <font>
      <b/>
      <sz val="8.5"/>
      <color rgb="FF00B050"/>
      <name val="Effra"/>
      <family val="2"/>
    </font>
    <font>
      <i/>
      <sz val="8.5"/>
      <color theme="1"/>
      <name val="Effra"/>
      <family val="2"/>
    </font>
    <font>
      <b/>
      <sz val="12"/>
      <color theme="1"/>
      <name val="Effra"/>
      <family val="2"/>
    </font>
    <font>
      <sz val="16"/>
      <name val="Effra"/>
      <family val="2"/>
    </font>
    <font>
      <b/>
      <sz val="14"/>
      <color theme="1"/>
      <name val="Effra"/>
      <family val="2"/>
    </font>
    <font>
      <strike/>
      <sz val="9"/>
      <name val="Effra"/>
      <family val="2"/>
    </font>
    <font>
      <b/>
      <sz val="12"/>
      <name val="Effra"/>
      <family val="2"/>
    </font>
    <font>
      <strike/>
      <sz val="10"/>
      <name val="Effra"/>
      <family val="2"/>
    </font>
    <font>
      <b/>
      <strike/>
      <sz val="11"/>
      <color rgb="FFFF0000"/>
      <name val="Calibri"/>
      <family val="2"/>
      <scheme val="minor"/>
    </font>
    <font>
      <b/>
      <sz val="11"/>
      <color rgb="FF000000"/>
      <name val="Effra"/>
      <family val="2"/>
    </font>
    <font>
      <b/>
      <sz val="16"/>
      <color rgb="FF000000"/>
      <name val="Effra"/>
      <family val="2"/>
    </font>
    <font>
      <b/>
      <sz val="12"/>
      <name val="Arial"/>
      <family val="2"/>
    </font>
    <font>
      <b/>
      <sz val="12"/>
      <color theme="0"/>
      <name val="Jyske Sauna"/>
    </font>
    <font>
      <b/>
      <sz val="11"/>
      <color theme="0"/>
      <name val="Jyske Sauna"/>
    </font>
    <font>
      <b/>
      <sz val="11"/>
      <name val="Jyske Sauna"/>
    </font>
    <font>
      <b/>
      <sz val="11"/>
      <color theme="1"/>
      <name val="Jyske Sauna"/>
    </font>
    <font>
      <sz val="11"/>
      <name val="Jyske Sauna"/>
    </font>
    <font>
      <sz val="11"/>
      <color theme="1"/>
      <name val="Jyske Sauna"/>
    </font>
    <font>
      <i/>
      <sz val="11"/>
      <color theme="1"/>
      <name val="Jyske Sauna"/>
    </font>
    <font>
      <b/>
      <i/>
      <sz val="11"/>
      <color theme="1"/>
      <name val="Jyske Sauna"/>
    </font>
    <font>
      <b/>
      <i/>
      <sz val="11"/>
      <color rgb="FFFFFFFF"/>
      <name val="Effra Semi Light"/>
      <family val="2"/>
    </font>
    <font>
      <b/>
      <sz val="11"/>
      <color rgb="FFFFFFFF"/>
      <name val="Effra Semi Light"/>
      <family val="2"/>
    </font>
    <font>
      <b/>
      <sz val="11"/>
      <color rgb="FF000000"/>
      <name val="Effra Semi Light"/>
      <family val="2"/>
    </font>
    <font>
      <sz val="11"/>
      <color rgb="FF000000"/>
      <name val="Effra Semi Light"/>
      <family val="2"/>
    </font>
    <font>
      <i/>
      <sz val="11"/>
      <color rgb="FF000000"/>
      <name val="Effra Semi Light"/>
      <family val="2"/>
    </font>
    <font>
      <i/>
      <sz val="11"/>
      <name val="Effra Semi Light"/>
      <family val="2"/>
    </font>
    <font>
      <u/>
      <sz val="10"/>
      <color rgb="FF008080"/>
      <name val="Effra"/>
      <family val="2"/>
    </font>
    <font>
      <sz val="12"/>
      <color rgb="FF000000"/>
      <name val="Verdana"/>
      <family val="2"/>
    </font>
    <font>
      <b/>
      <sz val="18"/>
      <color rgb="FFFF0000"/>
      <name val="Effra"/>
      <family val="2"/>
    </font>
    <font>
      <b/>
      <sz val="11"/>
      <color rgb="FFFF0000"/>
      <name val="Effra"/>
      <family val="2"/>
    </font>
    <font>
      <strike/>
      <sz val="10"/>
      <name val="Arial"/>
      <family val="2"/>
    </font>
    <font>
      <u/>
      <sz val="10"/>
      <name val="Effra"/>
      <family val="2"/>
    </font>
    <font>
      <u/>
      <sz val="11"/>
      <color rgb="FF008080"/>
      <name val="Effra"/>
      <family val="2"/>
    </font>
    <font>
      <sz val="10"/>
      <color rgb="FF000000"/>
      <name val="Arial"/>
      <family val="2"/>
    </font>
    <font>
      <sz val="8"/>
      <color rgb="FFFF0000"/>
      <name val="Effra"/>
      <family val="2"/>
    </font>
    <font>
      <sz val="11"/>
      <color rgb="FF00B050"/>
      <name val="Effra"/>
      <family val="2"/>
    </font>
    <font>
      <b/>
      <strike/>
      <sz val="16"/>
      <color rgb="FFFFFFFF"/>
      <name val="Effra"/>
      <family val="2"/>
    </font>
    <font>
      <sz val="11"/>
      <color rgb="FFFF0000"/>
      <name val="Verdana"/>
      <family val="2"/>
    </font>
    <font>
      <b/>
      <sz val="11"/>
      <color rgb="FFFF0000"/>
      <name val="Verdana"/>
      <family val="2"/>
    </font>
    <font>
      <sz val="10"/>
      <color rgb="FF00B050"/>
      <name val="Effra"/>
      <family val="2"/>
    </font>
    <font>
      <sz val="11"/>
      <color rgb="FF000000"/>
      <name val="Verdana"/>
      <family val="2"/>
    </font>
    <font>
      <sz val="11"/>
      <name val="Calibri"/>
      <family val="2"/>
      <scheme val="minor"/>
    </font>
    <font>
      <b/>
      <sz val="11"/>
      <name val="Calibri"/>
      <family val="2"/>
      <scheme val="minor"/>
    </font>
    <font>
      <i/>
      <u/>
      <sz val="11"/>
      <name val="Effra"/>
      <family val="2"/>
    </font>
    <font>
      <strike/>
      <sz val="11"/>
      <color rgb="FF000000"/>
      <name val="Effra"/>
      <family val="2"/>
    </font>
    <font>
      <sz val="11"/>
      <color rgb="FF00B0F0"/>
      <name val="Effra"/>
      <family val="2"/>
    </font>
    <font>
      <sz val="10"/>
      <color rgb="FF00B0F0"/>
      <name val="Effra"/>
      <family val="2"/>
    </font>
    <font>
      <sz val="11"/>
      <color indexed="10"/>
      <name val="Effra"/>
      <family val="2"/>
    </font>
    <font>
      <b/>
      <sz val="10"/>
      <color rgb="FFFF0000"/>
      <name val="Effra"/>
      <family val="2"/>
    </font>
    <font>
      <b/>
      <sz val="16"/>
      <color rgb="FF000000"/>
      <name val="Arial"/>
      <family val="2"/>
    </font>
    <font>
      <b/>
      <sz val="11"/>
      <color rgb="FF00B050"/>
      <name val="Effra"/>
      <family val="2"/>
    </font>
    <font>
      <sz val="11"/>
      <color theme="1"/>
      <name val="Verdana"/>
      <family val="2"/>
    </font>
    <font>
      <i/>
      <strike/>
      <sz val="10"/>
      <name val="Effra"/>
      <family val="2"/>
    </font>
    <font>
      <i/>
      <sz val="11"/>
      <color theme="0"/>
      <name val="Effra"/>
      <family val="2"/>
    </font>
    <font>
      <b/>
      <sz val="8"/>
      <color theme="0"/>
      <name val="Effra"/>
      <family val="2"/>
    </font>
    <font>
      <sz val="8"/>
      <color theme="0"/>
      <name val="Effra"/>
      <family val="2"/>
    </font>
    <font>
      <b/>
      <sz val="9"/>
      <color theme="0"/>
      <name val="Effra"/>
      <family val="2"/>
    </font>
    <font>
      <sz val="9"/>
      <color theme="0"/>
      <name val="Effra"/>
      <family val="2"/>
    </font>
    <font>
      <b/>
      <sz val="9"/>
      <color theme="1"/>
      <name val="Effra"/>
      <family val="2"/>
    </font>
    <font>
      <b/>
      <strike/>
      <sz val="9"/>
      <color rgb="FFFF0000"/>
      <name val="Effra"/>
      <family val="2"/>
    </font>
    <font>
      <sz val="8.5"/>
      <color theme="0"/>
      <name val="Segoe UI"/>
      <family val="2"/>
    </font>
    <font>
      <i/>
      <sz val="9"/>
      <color theme="1"/>
      <name val="Effra"/>
      <family val="2"/>
    </font>
    <font>
      <b/>
      <i/>
      <sz val="9"/>
      <color theme="1"/>
      <name val="Effra"/>
      <family val="2"/>
    </font>
    <font>
      <sz val="8.5"/>
      <color theme="0"/>
      <name val="Effra"/>
      <family val="2"/>
    </font>
    <font>
      <b/>
      <sz val="8.5"/>
      <color theme="0"/>
      <name val="Effra"/>
      <family val="2"/>
    </font>
    <font>
      <sz val="24"/>
      <color theme="0"/>
      <name val="Effra"/>
      <family val="2"/>
    </font>
    <font>
      <sz val="11"/>
      <color theme="0"/>
      <name val="Calibri"/>
      <family val="2"/>
    </font>
    <font>
      <b/>
      <sz val="11"/>
      <color theme="0"/>
      <name val="Calibri"/>
      <family val="2"/>
    </font>
    <font>
      <b/>
      <i/>
      <sz val="11"/>
      <color theme="0"/>
      <name val="Effra"/>
      <family val="2"/>
    </font>
    <font>
      <strike/>
      <sz val="10"/>
      <color theme="0"/>
      <name val="Effra"/>
      <family val="2"/>
    </font>
    <font>
      <b/>
      <sz val="11"/>
      <color rgb="FFFFFFFF"/>
      <name val="Effra"/>
      <family val="2"/>
    </font>
    <font>
      <b/>
      <sz val="12"/>
      <color rgb="FFFFFFFF"/>
      <name val="Effra"/>
      <family val="2"/>
    </font>
    <font>
      <b/>
      <i/>
      <sz val="11"/>
      <color rgb="FFFFFFFF"/>
      <name val="Effra"/>
      <family val="2"/>
    </font>
    <font>
      <i/>
      <sz val="11"/>
      <color rgb="FF000000"/>
      <name val="Effra"/>
      <family val="2"/>
    </font>
    <font>
      <strike/>
      <sz val="11"/>
      <color rgb="FFFF0000"/>
      <name val="Effra"/>
      <family val="2"/>
    </font>
  </fonts>
  <fills count="24">
    <fill>
      <patternFill patternType="none"/>
    </fill>
    <fill>
      <patternFill patternType="gray125"/>
    </fill>
    <fill>
      <patternFill patternType="solid">
        <fgColor rgb="FF005C3C"/>
        <bgColor indexed="64"/>
      </patternFill>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BFBFBF"/>
        <bgColor indexed="64"/>
      </patternFill>
    </fill>
    <fill>
      <patternFill patternType="darkTrellis">
        <fgColor theme="0" tint="-4.9989318521683403E-2"/>
        <bgColor theme="0" tint="-0.14999847407452621"/>
      </patternFill>
    </fill>
    <fill>
      <patternFill patternType="darkTrellis">
        <fgColor theme="0" tint="-4.9989318521683403E-2"/>
        <bgColor theme="0"/>
      </patternFill>
    </fill>
    <fill>
      <patternFill patternType="solid">
        <fgColor theme="0" tint="-0.499984740745262"/>
        <bgColor indexed="64"/>
      </patternFill>
    </fill>
    <fill>
      <patternFill patternType="solid">
        <fgColor rgb="FFA6A6A6"/>
        <bgColor indexed="64"/>
      </patternFill>
    </fill>
    <fill>
      <patternFill patternType="solid">
        <fgColor rgb="FFFFFFFF"/>
        <bgColor rgb="FF000000"/>
      </patternFill>
    </fill>
    <fill>
      <patternFill patternType="solid">
        <fgColor rgb="FFD9D9D9"/>
        <bgColor rgb="FF000000"/>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rgb="FF005231"/>
        <bgColor rgb="FF000000"/>
      </patternFill>
    </fill>
    <fill>
      <patternFill patternType="solid">
        <fgColor rgb="FFA6A6A6"/>
        <bgColor rgb="FF000000"/>
      </patternFill>
    </fill>
    <fill>
      <patternFill patternType="solid">
        <fgColor rgb="FFECE8DC"/>
        <bgColor rgb="FF000000"/>
      </patternFill>
    </fill>
    <fill>
      <patternFill patternType="solid">
        <fgColor rgb="FF808080"/>
        <bgColor rgb="FF000000"/>
      </patternFill>
    </fill>
    <fill>
      <patternFill patternType="solid">
        <fgColor rgb="FF005C3C"/>
        <bgColor rgb="FF000000"/>
      </patternFill>
    </fill>
  </fills>
  <borders count="88">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diagonal/>
    </border>
    <border>
      <left style="medium">
        <color indexed="64"/>
      </left>
      <right/>
      <top/>
      <bottom style="medium">
        <color rgb="FF000000"/>
      </bottom>
      <diagonal/>
    </border>
    <border>
      <left style="medium">
        <color rgb="FF000000"/>
      </left>
      <right style="medium">
        <color indexed="64"/>
      </right>
      <top style="medium">
        <color rgb="FF000000"/>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s>
  <cellStyleXfs count="17">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14" fillId="0" borderId="0" applyNumberFormat="0" applyFill="0" applyBorder="0" applyAlignment="0" applyProtection="0"/>
    <xf numFmtId="0" fontId="17" fillId="0" borderId="0"/>
    <xf numFmtId="0" fontId="24" fillId="0" borderId="0"/>
    <xf numFmtId="9" fontId="17" fillId="0" borderId="0" applyFont="0" applyFill="0" applyBorder="0" applyAlignment="0" applyProtection="0"/>
    <xf numFmtId="43" fontId="17" fillId="0" borderId="0" applyFont="0" applyFill="0" applyBorder="0" applyAlignment="0" applyProtection="0"/>
    <xf numFmtId="0" fontId="17" fillId="0" borderId="0"/>
    <xf numFmtId="166" fontId="42" fillId="0" borderId="0" applyFont="0" applyFill="0" applyBorder="0" applyAlignment="0" applyProtection="0"/>
    <xf numFmtId="0" fontId="42" fillId="0" borderId="0">
      <alignment vertical="center"/>
    </xf>
    <xf numFmtId="3" fontId="42" fillId="16" borderId="10" applyFont="0">
      <alignment horizontal="right" vertical="center"/>
      <protection locked="0"/>
    </xf>
    <xf numFmtId="0" fontId="97" fillId="0" borderId="0" applyNumberFormat="0" applyFill="0" applyBorder="0" applyAlignment="0" applyProtection="0"/>
    <xf numFmtId="0" fontId="42" fillId="0" borderId="0">
      <alignment vertical="center"/>
    </xf>
    <xf numFmtId="0" fontId="42" fillId="0" borderId="0"/>
    <xf numFmtId="0" fontId="14" fillId="0" borderId="0" applyNumberFormat="0" applyFill="0" applyBorder="0" applyAlignment="0" applyProtection="0"/>
  </cellStyleXfs>
  <cellXfs count="1561">
    <xf numFmtId="0" fontId="0" fillId="0" borderId="0" xfId="0"/>
    <xf numFmtId="0" fontId="5" fillId="2" borderId="0" xfId="0" applyFont="1" applyFill="1"/>
    <xf numFmtId="0" fontId="5" fillId="3" borderId="0" xfId="0" applyFont="1" applyFill="1"/>
    <xf numFmtId="0" fontId="8" fillId="2" borderId="0" xfId="0" applyFont="1" applyFill="1" applyAlignment="1">
      <alignment vertical="center"/>
    </xf>
    <xf numFmtId="0" fontId="8" fillId="3" borderId="0" xfId="0" applyFont="1" applyFill="1" applyAlignment="1">
      <alignment vertical="center"/>
    </xf>
    <xf numFmtId="0" fontId="5" fillId="3" borderId="0" xfId="0" applyFont="1" applyFill="1" applyAlignment="1">
      <alignment vertical="center"/>
    </xf>
    <xf numFmtId="0" fontId="9" fillId="2" borderId="1" xfId="0" applyFont="1" applyFill="1" applyBorder="1" applyAlignment="1">
      <alignment horizontal="left"/>
    </xf>
    <xf numFmtId="0" fontId="5" fillId="2" borderId="2" xfId="0" applyFont="1" applyFill="1" applyBorder="1"/>
    <xf numFmtId="0" fontId="5" fillId="2" borderId="3" xfId="0" applyFont="1" applyFill="1" applyBorder="1"/>
    <xf numFmtId="0" fontId="5" fillId="2" borderId="0" xfId="0" applyFont="1" applyFill="1" applyAlignment="1">
      <alignment vertical="center"/>
    </xf>
    <xf numFmtId="0" fontId="9" fillId="2" borderId="4" xfId="0" applyFont="1" applyFill="1" applyBorder="1" applyAlignment="1">
      <alignment horizontal="left"/>
    </xf>
    <xf numFmtId="0" fontId="9" fillId="2" borderId="5" xfId="0" applyFont="1" applyFill="1" applyBorder="1" applyAlignment="1">
      <alignment horizontal="left"/>
    </xf>
    <xf numFmtId="0" fontId="5" fillId="2" borderId="4" xfId="0" applyFont="1" applyFill="1" applyBorder="1"/>
    <xf numFmtId="0" fontId="10" fillId="2" borderId="0" xfId="0" applyFont="1" applyFill="1" applyAlignment="1">
      <alignment horizontal="centerContinuous"/>
    </xf>
    <xf numFmtId="0" fontId="5" fillId="2" borderId="5" xfId="0" applyFont="1" applyFill="1" applyBorder="1" applyAlignment="1">
      <alignment horizontal="centerContinuous"/>
    </xf>
    <xf numFmtId="0" fontId="11" fillId="2" borderId="0" xfId="0" applyFont="1" applyFill="1"/>
    <xf numFmtId="0" fontId="11" fillId="2" borderId="0" xfId="0" applyFont="1" applyFill="1" applyAlignment="1">
      <alignment vertical="center"/>
    </xf>
    <xf numFmtId="0" fontId="12" fillId="2" borderId="0" xfId="0" applyFont="1" applyFill="1"/>
    <xf numFmtId="0" fontId="9" fillId="2" borderId="5" xfId="0" applyFont="1" applyFill="1" applyBorder="1"/>
    <xf numFmtId="0" fontId="9" fillId="2" borderId="4" xfId="0" applyFont="1" applyFill="1" applyBorder="1"/>
    <xf numFmtId="0" fontId="13" fillId="2" borderId="0" xfId="0" applyFont="1" applyFill="1"/>
    <xf numFmtId="0" fontId="11" fillId="2" borderId="5" xfId="0" applyFont="1" applyFill="1" applyBorder="1"/>
    <xf numFmtId="0" fontId="11" fillId="2" borderId="5" xfId="3" applyFont="1" applyFill="1" applyBorder="1"/>
    <xf numFmtId="0" fontId="15" fillId="2" borderId="5" xfId="4" applyFont="1" applyFill="1" applyBorder="1"/>
    <xf numFmtId="0" fontId="15" fillId="2" borderId="5" xfId="3" applyFont="1" applyFill="1" applyBorder="1"/>
    <xf numFmtId="0" fontId="11" fillId="2" borderId="5" xfId="3" applyFont="1" applyFill="1" applyBorder="1" applyAlignment="1">
      <alignment wrapText="1"/>
    </xf>
    <xf numFmtId="0" fontId="11" fillId="2" borderId="0" xfId="3" applyFont="1" applyFill="1" applyBorder="1"/>
    <xf numFmtId="0" fontId="11" fillId="2" borderId="0" xfId="3" quotePrefix="1" applyFont="1" applyFill="1" applyBorder="1" applyAlignment="1">
      <alignment vertical="center"/>
    </xf>
    <xf numFmtId="0" fontId="2" fillId="2" borderId="0" xfId="0" applyFont="1" applyFill="1"/>
    <xf numFmtId="0" fontId="11" fillId="2" borderId="0" xfId="3" quotePrefix="1" applyFont="1" applyFill="1" applyBorder="1"/>
    <xf numFmtId="0" fontId="15" fillId="2" borderId="5" xfId="0" applyFont="1" applyFill="1" applyBorder="1"/>
    <xf numFmtId="0" fontId="16" fillId="2" borderId="5" xfId="0" applyFont="1" applyFill="1" applyBorder="1" applyAlignment="1">
      <alignment horizontal="centerContinuous"/>
    </xf>
    <xf numFmtId="0" fontId="5" fillId="2" borderId="6" xfId="0" applyFont="1" applyFill="1" applyBorder="1"/>
    <xf numFmtId="0" fontId="11" fillId="2" borderId="7" xfId="3" applyFont="1" applyFill="1" applyBorder="1"/>
    <xf numFmtId="0" fontId="11" fillId="2" borderId="8" xfId="0" applyFont="1" applyFill="1" applyBorder="1"/>
    <xf numFmtId="0" fontId="11" fillId="2" borderId="0" xfId="3" applyFont="1" applyFill="1"/>
    <xf numFmtId="0" fontId="18" fillId="0" borderId="0" xfId="5" applyFont="1"/>
    <xf numFmtId="0" fontId="19" fillId="0" borderId="0" xfId="5" applyFont="1"/>
    <xf numFmtId="0" fontId="21" fillId="0" borderId="0" xfId="5" applyFont="1"/>
    <xf numFmtId="0" fontId="19" fillId="0" borderId="10" xfId="5" applyFont="1" applyBorder="1" applyAlignment="1">
      <alignment horizontal="center" vertical="center" wrapText="1"/>
    </xf>
    <xf numFmtId="0" fontId="23" fillId="2" borderId="10" xfId="0" applyFont="1" applyFill="1" applyBorder="1" applyAlignment="1">
      <alignment horizontal="center" vertical="center" wrapText="1"/>
    </xf>
    <xf numFmtId="0" fontId="21" fillId="4" borderId="10" xfId="5" applyFont="1" applyFill="1" applyBorder="1" applyAlignment="1">
      <alignment vertical="center" wrapText="1"/>
    </xf>
    <xf numFmtId="0" fontId="19" fillId="0" borderId="10" xfId="5" applyFont="1" applyBorder="1" applyAlignment="1">
      <alignment vertical="center" wrapText="1"/>
    </xf>
    <xf numFmtId="4" fontId="19" fillId="0" borderId="10" xfId="5" applyNumberFormat="1" applyFont="1" applyBorder="1" applyAlignment="1">
      <alignment horizontal="center" vertical="center" wrapText="1"/>
    </xf>
    <xf numFmtId="0" fontId="21" fillId="4" borderId="10" xfId="5" applyFont="1" applyFill="1" applyBorder="1" applyAlignment="1">
      <alignment horizontal="center" vertical="center" wrapText="1"/>
    </xf>
    <xf numFmtId="165" fontId="19" fillId="0" borderId="10" xfId="5" applyNumberFormat="1" applyFont="1" applyBorder="1" applyAlignment="1">
      <alignment horizontal="center" vertical="center" wrapText="1"/>
    </xf>
    <xf numFmtId="10" fontId="19" fillId="0" borderId="10" xfId="5" applyNumberFormat="1" applyFont="1" applyBorder="1" applyAlignment="1">
      <alignment horizontal="center" vertical="center" wrapText="1"/>
    </xf>
    <xf numFmtId="0" fontId="19" fillId="3" borderId="10" xfId="5" applyFont="1" applyFill="1" applyBorder="1" applyAlignment="1">
      <alignment horizontal="center" vertical="center" wrapText="1"/>
    </xf>
    <xf numFmtId="0" fontId="19" fillId="3" borderId="10" xfId="5" applyFont="1" applyFill="1" applyBorder="1" applyAlignment="1">
      <alignment vertical="center" wrapText="1"/>
    </xf>
    <xf numFmtId="10" fontId="19" fillId="0" borderId="10" xfId="2" applyNumberFormat="1" applyFont="1" applyFill="1" applyBorder="1" applyAlignment="1">
      <alignment horizontal="center" vertical="center" wrapText="1"/>
    </xf>
    <xf numFmtId="0" fontId="19" fillId="0" borderId="10" xfId="5" applyFont="1" applyBorder="1" applyAlignment="1">
      <alignment horizontal="justify" vertical="center" wrapText="1"/>
    </xf>
    <xf numFmtId="9" fontId="19" fillId="0" borderId="10" xfId="5" applyNumberFormat="1" applyFont="1" applyBorder="1" applyAlignment="1">
      <alignment horizontal="center" vertical="center" wrapText="1"/>
    </xf>
    <xf numFmtId="0" fontId="19" fillId="3" borderId="13" xfId="5" applyFont="1" applyFill="1" applyBorder="1" applyAlignment="1">
      <alignment vertical="center" wrapText="1"/>
    </xf>
    <xf numFmtId="3" fontId="19" fillId="0" borderId="10" xfId="5" applyNumberFormat="1" applyFont="1" applyBorder="1" applyAlignment="1">
      <alignment horizontal="center" vertical="center" wrapText="1"/>
    </xf>
    <xf numFmtId="9" fontId="19" fillId="0" borderId="0" xfId="5" applyNumberFormat="1" applyFont="1"/>
    <xf numFmtId="0" fontId="25" fillId="3" borderId="0" xfId="5" applyFont="1" applyFill="1"/>
    <xf numFmtId="0" fontId="25" fillId="0" borderId="0" xfId="5" applyFont="1"/>
    <xf numFmtId="0" fontId="28" fillId="3" borderId="10" xfId="5" applyFont="1" applyFill="1" applyBorder="1" applyAlignment="1">
      <alignment vertical="center" wrapText="1"/>
    </xf>
    <xf numFmtId="3" fontId="28" fillId="3" borderId="10" xfId="5" applyNumberFormat="1" applyFont="1" applyFill="1" applyBorder="1" applyAlignment="1">
      <alignment vertical="center" wrapText="1"/>
    </xf>
    <xf numFmtId="0" fontId="28" fillId="0" borderId="10" xfId="5" applyFont="1" applyBorder="1" applyAlignment="1">
      <alignment vertical="center" wrapText="1"/>
    </xf>
    <xf numFmtId="0" fontId="27" fillId="0" borderId="10" xfId="5" applyFont="1" applyBorder="1" applyAlignment="1">
      <alignment horizontal="justify" vertical="center" wrapText="1"/>
    </xf>
    <xf numFmtId="3" fontId="30" fillId="3" borderId="10" xfId="5" applyNumberFormat="1" applyFont="1" applyFill="1" applyBorder="1" applyAlignment="1">
      <alignment vertical="center" wrapText="1"/>
    </xf>
    <xf numFmtId="0" fontId="28" fillId="3" borderId="10" xfId="5" applyFont="1" applyFill="1" applyBorder="1" applyAlignment="1">
      <alignment horizontal="left" vertical="center" wrapText="1"/>
    </xf>
    <xf numFmtId="3" fontId="25" fillId="3" borderId="0" xfId="5" applyNumberFormat="1" applyFont="1" applyFill="1"/>
    <xf numFmtId="0" fontId="25" fillId="0" borderId="10" xfId="5" applyFont="1" applyBorder="1" applyAlignment="1">
      <alignment horizontal="justify" vertical="center" wrapText="1"/>
    </xf>
    <xf numFmtId="0" fontId="25" fillId="0" borderId="10" xfId="5" applyFont="1" applyBorder="1" applyAlignment="1">
      <alignment vertical="center" wrapText="1"/>
    </xf>
    <xf numFmtId="0" fontId="27" fillId="0" borderId="10" xfId="5" applyFont="1" applyBorder="1" applyAlignment="1">
      <alignment vertical="center" wrapText="1"/>
    </xf>
    <xf numFmtId="165" fontId="28" fillId="3" borderId="10" xfId="7" applyNumberFormat="1" applyFont="1" applyFill="1" applyBorder="1" applyAlignment="1">
      <alignment vertical="center" wrapText="1"/>
    </xf>
    <xf numFmtId="3" fontId="28" fillId="3" borderId="16" xfId="5" applyNumberFormat="1" applyFont="1" applyFill="1" applyBorder="1" applyAlignment="1">
      <alignment vertical="center" wrapText="1"/>
    </xf>
    <xf numFmtId="0" fontId="28" fillId="3" borderId="0" xfId="5" applyFont="1" applyFill="1"/>
    <xf numFmtId="0" fontId="28" fillId="0" borderId="10" xfId="5" applyFont="1" applyBorder="1" applyAlignment="1">
      <alignment vertical="center"/>
    </xf>
    <xf numFmtId="0" fontId="32" fillId="0" borderId="10" xfId="5" applyFont="1" applyBorder="1" applyAlignment="1">
      <alignment vertical="center" wrapText="1"/>
    </xf>
    <xf numFmtId="164" fontId="32" fillId="0" borderId="10" xfId="8" applyNumberFormat="1" applyFont="1" applyBorder="1" applyAlignment="1">
      <alignment vertical="center" wrapText="1"/>
    </xf>
    <xf numFmtId="0" fontId="32" fillId="0" borderId="10" xfId="5" applyFont="1" applyBorder="1" applyAlignment="1">
      <alignment horizontal="left" vertical="center" wrapText="1"/>
    </xf>
    <xf numFmtId="0" fontId="31" fillId="0" borderId="10" xfId="5" applyFont="1" applyBorder="1" applyAlignment="1">
      <alignment vertical="center" wrapText="1"/>
    </xf>
    <xf numFmtId="0" fontId="33" fillId="3" borderId="0" xfId="5" applyFont="1" applyFill="1"/>
    <xf numFmtId="0" fontId="17" fillId="3" borderId="0" xfId="5" applyFill="1"/>
    <xf numFmtId="164" fontId="17" fillId="3" borderId="0" xfId="5" applyNumberFormat="1" applyFill="1"/>
    <xf numFmtId="0" fontId="1" fillId="3" borderId="0" xfId="9" applyFont="1" applyFill="1" applyAlignment="1">
      <alignment vertical="center"/>
    </xf>
    <xf numFmtId="0" fontId="1" fillId="3" borderId="0" xfId="9" applyFont="1" applyFill="1" applyAlignment="1">
      <alignment vertical="center" wrapText="1"/>
    </xf>
    <xf numFmtId="0" fontId="1" fillId="3" borderId="0" xfId="9" applyFont="1" applyFill="1"/>
    <xf numFmtId="0" fontId="37" fillId="2" borderId="14" xfId="9" applyFont="1" applyFill="1" applyBorder="1"/>
    <xf numFmtId="0" fontId="37" fillId="2" borderId="15" xfId="9" applyFont="1" applyFill="1" applyBorder="1"/>
    <xf numFmtId="0" fontId="38" fillId="2" borderId="14" xfId="9" applyFont="1" applyFill="1" applyBorder="1"/>
    <xf numFmtId="0" fontId="39" fillId="2" borderId="14" xfId="9" applyFont="1" applyFill="1" applyBorder="1"/>
    <xf numFmtId="0" fontId="28" fillId="0" borderId="0" xfId="9" applyFont="1"/>
    <xf numFmtId="0" fontId="28" fillId="3" borderId="0" xfId="9" applyFont="1" applyFill="1"/>
    <xf numFmtId="0" fontId="40" fillId="0" borderId="14" xfId="9" applyFont="1" applyBorder="1" applyAlignment="1">
      <alignment vertical="center"/>
    </xf>
    <xf numFmtId="0" fontId="41" fillId="0" borderId="11" xfId="9" applyFont="1" applyBorder="1" applyAlignment="1">
      <alignment vertical="center"/>
    </xf>
    <xf numFmtId="0" fontId="37" fillId="0" borderId="11" xfId="9" applyFont="1" applyBorder="1"/>
    <xf numFmtId="0" fontId="37" fillId="0" borderId="12" xfId="9" applyFont="1" applyBorder="1"/>
    <xf numFmtId="0" fontId="38" fillId="0" borderId="11" xfId="9" applyFont="1" applyBorder="1"/>
    <xf numFmtId="0" fontId="39" fillId="0" borderId="11" xfId="9" applyFont="1" applyBorder="1"/>
    <xf numFmtId="0" fontId="1" fillId="0" borderId="0" xfId="9" applyFont="1"/>
    <xf numFmtId="0" fontId="1" fillId="3" borderId="21" xfId="9" applyFont="1" applyFill="1" applyBorder="1" applyAlignment="1">
      <alignment vertical="center"/>
    </xf>
    <xf numFmtId="0" fontId="1" fillId="0" borderId="21" xfId="9" applyFont="1" applyBorder="1" applyAlignment="1">
      <alignment vertical="center" wrapText="1"/>
    </xf>
    <xf numFmtId="0" fontId="19" fillId="0" borderId="21" xfId="9" applyFont="1" applyBorder="1" applyAlignment="1">
      <alignment horizontal="left" vertical="center" wrapText="1"/>
    </xf>
    <xf numFmtId="0" fontId="1" fillId="3" borderId="10" xfId="9" applyFont="1" applyFill="1" applyBorder="1" applyAlignment="1">
      <alignment vertical="center"/>
    </xf>
    <xf numFmtId="0" fontId="1" fillId="0" borderId="10" xfId="9" applyFont="1" applyBorder="1" applyAlignment="1">
      <alignment vertical="center" wrapText="1"/>
    </xf>
    <xf numFmtId="0" fontId="1" fillId="0" borderId="10" xfId="9" applyFont="1" applyBorder="1" applyAlignment="1">
      <alignment horizontal="left" vertical="center" wrapText="1"/>
    </xf>
    <xf numFmtId="0" fontId="1" fillId="0" borderId="10" xfId="9" applyFont="1" applyBorder="1"/>
    <xf numFmtId="0" fontId="19" fillId="0" borderId="0" xfId="9" applyFont="1"/>
    <xf numFmtId="0" fontId="19" fillId="0" borderId="10" xfId="9" applyFont="1" applyBorder="1"/>
    <xf numFmtId="167" fontId="1" fillId="0" borderId="10" xfId="10" applyNumberFormat="1" applyFont="1" applyFill="1" applyBorder="1" applyAlignment="1">
      <alignment horizontal="left" vertical="center" wrapText="1"/>
    </xf>
    <xf numFmtId="167" fontId="1" fillId="0" borderId="10" xfId="10" applyNumberFormat="1" applyFont="1" applyBorder="1" applyAlignment="1">
      <alignment horizontal="left" vertical="center" wrapText="1"/>
    </xf>
    <xf numFmtId="167" fontId="19" fillId="0" borderId="10" xfId="10" applyNumberFormat="1" applyFont="1" applyBorder="1" applyAlignment="1">
      <alignment horizontal="left" vertical="center" wrapText="1"/>
    </xf>
    <xf numFmtId="0" fontId="4" fillId="6" borderId="10" xfId="9" applyFont="1" applyFill="1" applyBorder="1" applyAlignment="1">
      <alignment vertical="center"/>
    </xf>
    <xf numFmtId="0" fontId="43" fillId="6" borderId="10" xfId="9" applyFont="1" applyFill="1" applyBorder="1" applyAlignment="1">
      <alignment vertical="center" wrapText="1"/>
    </xf>
    <xf numFmtId="0" fontId="22" fillId="6" borderId="10" xfId="9" applyFont="1" applyFill="1" applyBorder="1" applyAlignment="1">
      <alignment horizontal="left" vertical="center" wrapText="1"/>
    </xf>
    <xf numFmtId="0" fontId="1" fillId="0" borderId="10" xfId="9" applyFont="1" applyBorder="1" applyAlignment="1">
      <alignment vertical="center"/>
    </xf>
    <xf numFmtId="0" fontId="19" fillId="3" borderId="10" xfId="9" applyFont="1" applyFill="1" applyBorder="1" applyAlignment="1">
      <alignment horizontal="left" vertical="center" wrapText="1"/>
    </xf>
    <xf numFmtId="0" fontId="19" fillId="0" borderId="10" xfId="9" applyFont="1" applyBorder="1" applyAlignment="1">
      <alignment horizontal="left" vertical="center" wrapText="1"/>
    </xf>
    <xf numFmtId="167" fontId="1" fillId="3" borderId="10" xfId="10" applyNumberFormat="1" applyFont="1" applyFill="1" applyBorder="1" applyAlignment="1">
      <alignment horizontal="left" vertical="center" wrapText="1"/>
    </xf>
    <xf numFmtId="167" fontId="19" fillId="0" borderId="10" xfId="10" applyNumberFormat="1" applyFont="1" applyFill="1" applyBorder="1" applyAlignment="1">
      <alignment horizontal="left" vertical="center" wrapText="1"/>
    </xf>
    <xf numFmtId="0" fontId="1" fillId="3" borderId="10" xfId="9" applyFont="1" applyFill="1" applyBorder="1" applyAlignment="1">
      <alignment horizontal="right" vertical="center" wrapText="1"/>
    </xf>
    <xf numFmtId="0" fontId="19" fillId="0" borderId="10" xfId="9" applyFont="1" applyBorder="1" applyAlignment="1">
      <alignment horizontal="right" vertical="center" wrapText="1"/>
    </xf>
    <xf numFmtId="0" fontId="1" fillId="0" borderId="10" xfId="9" applyFont="1" applyBorder="1" applyAlignment="1">
      <alignment horizontal="right"/>
    </xf>
    <xf numFmtId="168" fontId="19" fillId="0" borderId="10" xfId="9" applyNumberFormat="1" applyFont="1" applyBorder="1" applyAlignment="1">
      <alignment horizontal="right"/>
    </xf>
    <xf numFmtId="169" fontId="19" fillId="0" borderId="10" xfId="9" applyNumberFormat="1" applyFont="1" applyBorder="1" applyAlignment="1">
      <alignment horizontal="right"/>
    </xf>
    <xf numFmtId="170" fontId="19" fillId="0" borderId="10" xfId="9" applyNumberFormat="1" applyFont="1" applyBorder="1" applyAlignment="1">
      <alignment horizontal="right"/>
    </xf>
    <xf numFmtId="0" fontId="1" fillId="0" borderId="10" xfId="9" applyFont="1" applyBorder="1" applyAlignment="1">
      <alignment horizontal="right" vertical="center"/>
    </xf>
    <xf numFmtId="9" fontId="19" fillId="3" borderId="10" xfId="9" applyNumberFormat="1" applyFont="1" applyFill="1" applyBorder="1" applyAlignment="1">
      <alignment horizontal="right" vertical="center" wrapText="1"/>
    </xf>
    <xf numFmtId="10" fontId="1" fillId="0" borderId="0" xfId="9" applyNumberFormat="1" applyFont="1"/>
    <xf numFmtId="9" fontId="19" fillId="0" borderId="10" xfId="9" applyNumberFormat="1" applyFont="1" applyBorder="1" applyAlignment="1">
      <alignment horizontal="right" vertical="center" wrapText="1"/>
    </xf>
    <xf numFmtId="10" fontId="1" fillId="0" borderId="10" xfId="9" applyNumberFormat="1" applyFont="1" applyBorder="1"/>
    <xf numFmtId="9" fontId="1" fillId="0" borderId="10" xfId="9" applyNumberFormat="1" applyFont="1" applyBorder="1"/>
    <xf numFmtId="9" fontId="19" fillId="0" borderId="10" xfId="9" applyNumberFormat="1" applyFont="1" applyBorder="1"/>
    <xf numFmtId="171" fontId="19" fillId="3" borderId="10" xfId="9" applyNumberFormat="1" applyFont="1" applyFill="1" applyBorder="1" applyAlignment="1">
      <alignment horizontal="left" vertical="center" wrapText="1"/>
    </xf>
    <xf numFmtId="14" fontId="19" fillId="0" borderId="10" xfId="9" applyNumberFormat="1" applyFont="1" applyBorder="1"/>
    <xf numFmtId="14" fontId="1" fillId="0" borderId="10" xfId="9" applyNumberFormat="1" applyFont="1" applyBorder="1"/>
    <xf numFmtId="14" fontId="1" fillId="0" borderId="10" xfId="10" applyNumberFormat="1" applyFont="1" applyFill="1" applyBorder="1" applyAlignment="1">
      <alignment horizontal="center" vertical="center" wrapText="1"/>
    </xf>
    <xf numFmtId="14" fontId="19" fillId="0" borderId="10" xfId="10" applyNumberFormat="1" applyFont="1" applyFill="1" applyBorder="1" applyAlignment="1">
      <alignment horizontal="center" vertical="top" wrapText="1"/>
    </xf>
    <xf numFmtId="0" fontId="1" fillId="0" borderId="10" xfId="9" applyFont="1" applyBorder="1" applyAlignment="1">
      <alignment horizontal="center" vertical="center" wrapText="1"/>
    </xf>
    <xf numFmtId="0" fontId="19" fillId="0" borderId="10" xfId="9" applyFont="1" applyBorder="1" applyAlignment="1">
      <alignment horizontal="center" vertical="center" wrapText="1"/>
    </xf>
    <xf numFmtId="0" fontId="19" fillId="0" borderId="10" xfId="9" quotePrefix="1" applyFont="1" applyBorder="1" applyAlignment="1">
      <alignment horizontal="left" vertical="center" wrapText="1"/>
    </xf>
    <xf numFmtId="0" fontId="22" fillId="6" borderId="10" xfId="9" applyFont="1" applyFill="1" applyBorder="1" applyAlignment="1">
      <alignment horizontal="center" vertical="center" wrapText="1"/>
    </xf>
    <xf numFmtId="43" fontId="19" fillId="0" borderId="10" xfId="10" applyNumberFormat="1" applyFont="1" applyFill="1" applyBorder="1" applyAlignment="1">
      <alignment horizontal="left" vertical="center" wrapText="1"/>
    </xf>
    <xf numFmtId="43" fontId="19" fillId="0" borderId="10" xfId="10" applyNumberFormat="1" applyFont="1" applyBorder="1" applyAlignment="1">
      <alignment horizontal="left" vertical="center" wrapText="1"/>
    </xf>
    <xf numFmtId="0" fontId="1" fillId="0" borderId="10" xfId="10" applyNumberFormat="1" applyFont="1" applyFill="1" applyBorder="1" applyAlignment="1">
      <alignment horizontal="left" vertical="center" wrapText="1"/>
    </xf>
    <xf numFmtId="0" fontId="19" fillId="0" borderId="10" xfId="10" applyNumberFormat="1" applyFont="1" applyFill="1" applyBorder="1" applyAlignment="1">
      <alignment horizontal="center" vertical="center" wrapText="1"/>
    </xf>
    <xf numFmtId="0" fontId="19" fillId="0" borderId="10" xfId="10" applyNumberFormat="1" applyFont="1" applyBorder="1" applyAlignment="1">
      <alignment horizontal="center" vertical="center" wrapText="1"/>
    </xf>
    <xf numFmtId="43" fontId="1" fillId="0" borderId="10" xfId="10" applyNumberFormat="1" applyFont="1" applyFill="1" applyBorder="1" applyAlignment="1">
      <alignment horizontal="left" vertical="center" wrapText="1"/>
    </xf>
    <xf numFmtId="43" fontId="1" fillId="0" borderId="10" xfId="10" applyNumberFormat="1" applyFont="1" applyBorder="1" applyAlignment="1">
      <alignment horizontal="left" vertical="center" wrapText="1"/>
    </xf>
    <xf numFmtId="43" fontId="1" fillId="0" borderId="10" xfId="10" applyNumberFormat="1" applyFont="1" applyFill="1" applyBorder="1" applyAlignment="1">
      <alignment horizontal="left" vertical="top" wrapText="1"/>
    </xf>
    <xf numFmtId="43" fontId="1" fillId="0" borderId="10" xfId="10" applyNumberFormat="1" applyFont="1" applyBorder="1" applyAlignment="1">
      <alignment horizontal="left" vertical="top" wrapText="1"/>
    </xf>
    <xf numFmtId="43" fontId="19" fillId="0" borderId="10" xfId="10" applyNumberFormat="1" applyFont="1" applyFill="1" applyBorder="1" applyAlignment="1">
      <alignment horizontal="center" vertical="center" wrapText="1"/>
    </xf>
    <xf numFmtId="43" fontId="19" fillId="0" borderId="10" xfId="10" applyNumberFormat="1" applyFont="1" applyBorder="1" applyAlignment="1">
      <alignment horizontal="center" vertical="center" wrapText="1"/>
    </xf>
    <xf numFmtId="167" fontId="19" fillId="0" borderId="10" xfId="9" applyNumberFormat="1" applyFont="1" applyBorder="1" applyAlignment="1">
      <alignment horizontal="left" vertical="center" wrapText="1"/>
    </xf>
    <xf numFmtId="0" fontId="19" fillId="3" borderId="10" xfId="9" applyFont="1" applyFill="1" applyBorder="1"/>
    <xf numFmtId="0" fontId="3" fillId="0" borderId="0" xfId="9" applyFont="1"/>
    <xf numFmtId="0" fontId="28" fillId="3" borderId="0" xfId="9" applyFont="1" applyFill="1" applyAlignment="1">
      <alignment vertical="center"/>
    </xf>
    <xf numFmtId="0" fontId="28" fillId="3" borderId="0" xfId="9" applyFont="1" applyFill="1" applyAlignment="1">
      <alignment vertical="center" wrapText="1"/>
    </xf>
    <xf numFmtId="0" fontId="25" fillId="3" borderId="0" xfId="9" applyFont="1" applyFill="1"/>
    <xf numFmtId="0" fontId="18" fillId="3" borderId="0" xfId="0" applyFont="1" applyFill="1"/>
    <xf numFmtId="0" fontId="18" fillId="3" borderId="0" xfId="0" applyFont="1" applyFill="1" applyAlignment="1">
      <alignment horizontal="center"/>
    </xf>
    <xf numFmtId="0" fontId="19" fillId="3" borderId="0" xfId="0" applyFont="1" applyFill="1"/>
    <xf numFmtId="0" fontId="19" fillId="3" borderId="0" xfId="0" applyFont="1" applyFill="1" applyAlignment="1">
      <alignment horizontal="center"/>
    </xf>
    <xf numFmtId="0" fontId="2" fillId="2" borderId="0" xfId="0" applyFont="1" applyFill="1" applyAlignment="1">
      <alignment vertical="top" wrapText="1"/>
    </xf>
    <xf numFmtId="0" fontId="19" fillId="2" borderId="0" xfId="0" applyFont="1" applyFill="1"/>
    <xf numFmtId="0" fontId="2" fillId="2" borderId="0" xfId="0" applyFont="1" applyFill="1" applyAlignment="1">
      <alignment vertical="center" wrapText="1"/>
    </xf>
    <xf numFmtId="14" fontId="40" fillId="2" borderId="0" xfId="0" applyNumberFormat="1" applyFont="1" applyFill="1" applyAlignment="1">
      <alignment horizontal="center" vertical="center" wrapText="1"/>
    </xf>
    <xf numFmtId="0" fontId="19" fillId="0" borderId="10" xfId="0" applyFont="1" applyBorder="1" applyAlignment="1">
      <alignment horizontal="center" vertical="center" wrapText="1"/>
    </xf>
    <xf numFmtId="0" fontId="19" fillId="0" borderId="10" xfId="0" applyFont="1" applyBorder="1" applyAlignment="1">
      <alignment vertical="center" wrapText="1"/>
    </xf>
    <xf numFmtId="0" fontId="19" fillId="0" borderId="10" xfId="0" applyFont="1" applyBorder="1" applyAlignment="1">
      <alignment horizontal="left" vertical="center" wrapText="1"/>
    </xf>
    <xf numFmtId="0" fontId="19" fillId="3" borderId="0" xfId="0" applyFont="1" applyFill="1" applyAlignment="1">
      <alignment vertical="top"/>
    </xf>
    <xf numFmtId="0" fontId="21" fillId="0" borderId="10" xfId="0" applyFont="1" applyBorder="1" applyAlignment="1">
      <alignment horizontal="center" vertical="center" wrapText="1"/>
    </xf>
    <xf numFmtId="0" fontId="21" fillId="0" borderId="10" xfId="0" applyFont="1" applyBorder="1" applyAlignment="1">
      <alignment vertical="center" wrapText="1"/>
    </xf>
    <xf numFmtId="0" fontId="21" fillId="0" borderId="10" xfId="0" applyFont="1" applyBorder="1" applyAlignment="1">
      <alignment horizontal="left" vertical="center" wrapText="1"/>
    </xf>
    <xf numFmtId="0" fontId="44" fillId="3" borderId="0" xfId="0" applyFont="1" applyFill="1" applyAlignment="1">
      <alignment horizontal="center" wrapText="1"/>
    </xf>
    <xf numFmtId="0" fontId="1" fillId="0" borderId="0" xfId="5" applyFont="1" applyAlignment="1">
      <alignment horizontal="center" vertical="center"/>
    </xf>
    <xf numFmtId="0" fontId="1" fillId="0" borderId="0" xfId="5" applyFont="1"/>
    <xf numFmtId="0" fontId="1" fillId="8" borderId="10" xfId="5" applyFont="1" applyFill="1" applyBorder="1" applyAlignment="1">
      <alignment horizontal="center" vertical="center" wrapText="1"/>
    </xf>
    <xf numFmtId="0" fontId="1" fillId="9" borderId="10" xfId="5" applyFont="1" applyFill="1" applyBorder="1" applyAlignment="1">
      <alignment vertical="center" wrapText="1"/>
    </xf>
    <xf numFmtId="0" fontId="1" fillId="9" borderId="15" xfId="5" applyFont="1" applyFill="1" applyBorder="1" applyAlignment="1">
      <alignment vertical="center" wrapText="1"/>
    </xf>
    <xf numFmtId="0" fontId="28" fillId="9" borderId="10" xfId="5" applyFont="1" applyFill="1" applyBorder="1" applyAlignment="1">
      <alignment vertical="center" wrapText="1"/>
    </xf>
    <xf numFmtId="0" fontId="1" fillId="0" borderId="0" xfId="5" applyFont="1" applyAlignment="1">
      <alignment horizontal="justify"/>
    </xf>
    <xf numFmtId="0" fontId="1" fillId="0" borderId="10" xfId="5" applyFont="1" applyBorder="1" applyAlignment="1">
      <alignment horizontal="center" vertical="center"/>
    </xf>
    <xf numFmtId="0" fontId="0" fillId="0" borderId="10" xfId="0" applyBorder="1" applyAlignment="1">
      <alignment vertical="center"/>
    </xf>
    <xf numFmtId="172" fontId="0" fillId="0" borderId="10" xfId="1" applyNumberFormat="1" applyFont="1" applyBorder="1"/>
    <xf numFmtId="0" fontId="0" fillId="0" borderId="10" xfId="0" applyBorder="1"/>
    <xf numFmtId="0" fontId="0" fillId="0" borderId="10" xfId="5" applyFont="1" applyBorder="1" applyAlignment="1">
      <alignment horizontal="center" vertical="center"/>
    </xf>
    <xf numFmtId="0" fontId="46" fillId="0" borderId="10" xfId="0" applyFont="1" applyBorder="1"/>
    <xf numFmtId="0" fontId="1" fillId="8" borderId="10" xfId="5" applyFont="1" applyFill="1" applyBorder="1" applyAlignment="1">
      <alignment vertical="center" wrapText="1"/>
    </xf>
    <xf numFmtId="0" fontId="1" fillId="0" borderId="15" xfId="5" applyFont="1" applyBorder="1" applyAlignment="1">
      <alignment vertical="center" wrapText="1"/>
    </xf>
    <xf numFmtId="0" fontId="28" fillId="8" borderId="10" xfId="5" applyFont="1" applyFill="1" applyBorder="1" applyAlignment="1">
      <alignment vertical="center" wrapText="1"/>
    </xf>
    <xf numFmtId="49" fontId="1" fillId="0" borderId="10" xfId="5" applyNumberFormat="1" applyFont="1" applyBorder="1" applyAlignment="1">
      <alignment horizontal="center" vertical="center"/>
    </xf>
    <xf numFmtId="172" fontId="0" fillId="0" borderId="10" xfId="0" applyNumberFormat="1" applyBorder="1"/>
    <xf numFmtId="172" fontId="28" fillId="0" borderId="10" xfId="5" applyNumberFormat="1" applyFont="1" applyBorder="1" applyAlignment="1">
      <alignment vertical="center" wrapText="1"/>
    </xf>
    <xf numFmtId="172" fontId="28" fillId="8" borderId="10" xfId="5" applyNumberFormat="1" applyFont="1" applyFill="1" applyBorder="1" applyAlignment="1">
      <alignment vertical="center" wrapText="1"/>
    </xf>
    <xf numFmtId="172" fontId="46" fillId="0" borderId="10" xfId="0" applyNumberFormat="1" applyFont="1" applyBorder="1"/>
    <xf numFmtId="0" fontId="41" fillId="0" borderId="0" xfId="5" applyFont="1"/>
    <xf numFmtId="0" fontId="4" fillId="8" borderId="10" xfId="5" applyFont="1" applyFill="1" applyBorder="1" applyAlignment="1">
      <alignment horizontal="center" vertical="center" wrapText="1"/>
    </xf>
    <xf numFmtId="0" fontId="4" fillId="8" borderId="10" xfId="5" applyFont="1" applyFill="1" applyBorder="1" applyAlignment="1">
      <alignment vertical="center" wrapText="1"/>
    </xf>
    <xf numFmtId="0" fontId="50" fillId="8" borderId="10" xfId="5" applyFont="1" applyFill="1" applyBorder="1" applyAlignment="1">
      <alignment vertical="center" wrapText="1"/>
    </xf>
    <xf numFmtId="0" fontId="1" fillId="0" borderId="10" xfId="5" applyFont="1" applyBorder="1" applyAlignment="1">
      <alignment vertical="center" wrapText="1"/>
    </xf>
    <xf numFmtId="0" fontId="1" fillId="0" borderId="10" xfId="5" applyFont="1" applyBorder="1" applyAlignment="1">
      <alignment horizontal="center" vertical="center" wrapText="1"/>
    </xf>
    <xf numFmtId="0" fontId="1" fillId="5" borderId="10" xfId="5" applyFont="1" applyFill="1" applyBorder="1" applyAlignment="1">
      <alignment vertical="center" wrapText="1"/>
    </xf>
    <xf numFmtId="0" fontId="1" fillId="0" borderId="0" xfId="5" applyFont="1" applyAlignment="1">
      <alignment horizontal="center"/>
    </xf>
    <xf numFmtId="0" fontId="1" fillId="0" borderId="0" xfId="5" applyFont="1" applyAlignment="1">
      <alignment horizontal="right" vertical="top"/>
    </xf>
    <xf numFmtId="0" fontId="28" fillId="0" borderId="0" xfId="5" applyFont="1"/>
    <xf numFmtId="0" fontId="1" fillId="0" borderId="0" xfId="5" applyFont="1" applyAlignment="1">
      <alignment vertical="center"/>
    </xf>
    <xf numFmtId="0" fontId="51" fillId="0" borderId="0" xfId="5" applyFont="1" applyAlignment="1">
      <alignment vertical="center"/>
    </xf>
    <xf numFmtId="0" fontId="50" fillId="0" borderId="22" xfId="5" applyFont="1" applyBorder="1" applyAlignment="1">
      <alignment horizontal="left" vertical="center"/>
    </xf>
    <xf numFmtId="0" fontId="50" fillId="0" borderId="22" xfId="5" applyFont="1" applyBorder="1" applyAlignment="1">
      <alignment horizontal="center" vertical="center"/>
    </xf>
    <xf numFmtId="0" fontId="1" fillId="0" borderId="22" xfId="5" applyFont="1" applyBorder="1"/>
    <xf numFmtId="0" fontId="1" fillId="0" borderId="22" xfId="5" applyFont="1" applyBorder="1" applyAlignment="1">
      <alignment horizontal="center"/>
    </xf>
    <xf numFmtId="0" fontId="30" fillId="0" borderId="0" xfId="5" applyFont="1"/>
    <xf numFmtId="0" fontId="28" fillId="0" borderId="0" xfId="5" applyFont="1" applyAlignment="1">
      <alignment vertical="center"/>
    </xf>
    <xf numFmtId="0" fontId="52" fillId="0" borderId="0" xfId="5" applyFont="1" applyAlignment="1">
      <alignment horizontal="center" vertical="center" wrapText="1"/>
    </xf>
    <xf numFmtId="0" fontId="55" fillId="0" borderId="0" xfId="5" applyFont="1"/>
    <xf numFmtId="0" fontId="56" fillId="0" borderId="0" xfId="5" applyFont="1"/>
    <xf numFmtId="0" fontId="57" fillId="0" borderId="22" xfId="0" quotePrefix="1" applyFont="1" applyBorder="1" applyAlignment="1">
      <alignment horizontal="center" vertical="center" wrapText="1"/>
    </xf>
    <xf numFmtId="0" fontId="57" fillId="0" borderId="24" xfId="0" applyFont="1" applyBorder="1" applyAlignment="1">
      <alignment vertical="center" wrapText="1"/>
    </xf>
    <xf numFmtId="43" fontId="58" fillId="0" borderId="22" xfId="1" applyFont="1" applyBorder="1" applyAlignment="1">
      <alignment vertical="center" wrapText="1"/>
    </xf>
    <xf numFmtId="0" fontId="59" fillId="8" borderId="25" xfId="0" quotePrefix="1" applyFont="1" applyFill="1" applyBorder="1" applyAlignment="1">
      <alignment horizontal="center" vertical="center" wrapText="1"/>
    </xf>
    <xf numFmtId="0" fontId="59" fillId="8" borderId="26" xfId="0" applyFont="1" applyFill="1" applyBorder="1" applyAlignment="1">
      <alignment horizontal="left" vertical="center" wrapText="1" indent="1"/>
    </xf>
    <xf numFmtId="0" fontId="57" fillId="0" borderId="25" xfId="0" quotePrefix="1" applyFont="1" applyBorder="1" applyAlignment="1">
      <alignment horizontal="center" vertical="center" wrapText="1"/>
    </xf>
    <xf numFmtId="0" fontId="57" fillId="0" borderId="26" xfId="0" applyFont="1" applyBorder="1" applyAlignment="1">
      <alignment vertical="center" wrapText="1"/>
    </xf>
    <xf numFmtId="0" fontId="60" fillId="0" borderId="25" xfId="0" quotePrefix="1" applyFont="1" applyBorder="1" applyAlignment="1">
      <alignment horizontal="center" vertical="center" wrapText="1"/>
    </xf>
    <xf numFmtId="0" fontId="60" fillId="0" borderId="26" xfId="0" applyFont="1" applyBorder="1" applyAlignment="1">
      <alignment vertical="center" wrapText="1"/>
    </xf>
    <xf numFmtId="0" fontId="61" fillId="0" borderId="0" xfId="5" applyFont="1" applyAlignment="1">
      <alignment vertical="center" wrapText="1"/>
    </xf>
    <xf numFmtId="0" fontId="58" fillId="0" borderId="0" xfId="5" applyFont="1" applyAlignment="1">
      <alignment vertical="center" wrapText="1"/>
    </xf>
    <xf numFmtId="43" fontId="58" fillId="0" borderId="0" xfId="1" applyFont="1" applyAlignment="1">
      <alignment vertical="center" wrapText="1"/>
    </xf>
    <xf numFmtId="49" fontId="51" fillId="0" borderId="0" xfId="5" applyNumberFormat="1" applyFont="1" applyAlignment="1">
      <alignment vertical="center"/>
    </xf>
    <xf numFmtId="49" fontId="19" fillId="0" borderId="0" xfId="5" applyNumberFormat="1" applyFont="1"/>
    <xf numFmtId="0" fontId="57" fillId="0" borderId="10" xfId="0" quotePrefix="1" applyFont="1" applyBorder="1" applyAlignment="1">
      <alignment horizontal="center" vertical="center" wrapText="1"/>
    </xf>
    <xf numFmtId="0" fontId="57" fillId="0" borderId="13" xfId="0" applyFont="1" applyBorder="1" applyAlignment="1">
      <alignment vertical="center" wrapText="1"/>
    </xf>
    <xf numFmtId="0" fontId="59" fillId="8" borderId="13" xfId="0" applyFont="1" applyFill="1" applyBorder="1" applyAlignment="1">
      <alignment horizontal="left" vertical="center" wrapText="1" indent="1"/>
    </xf>
    <xf numFmtId="0" fontId="60" fillId="0" borderId="13" xfId="0" applyFont="1" applyBorder="1" applyAlignment="1">
      <alignment vertical="center" wrapText="1"/>
    </xf>
    <xf numFmtId="43" fontId="19" fillId="0" borderId="0" xfId="1" applyFont="1"/>
    <xf numFmtId="0" fontId="63" fillId="0" borderId="0" xfId="5" applyFont="1"/>
    <xf numFmtId="0" fontId="63" fillId="0" borderId="26" xfId="5" applyFont="1" applyBorder="1"/>
    <xf numFmtId="0" fontId="18" fillId="0" borderId="0" xfId="5" applyFont="1" applyAlignment="1">
      <alignment vertical="center"/>
    </xf>
    <xf numFmtId="0" fontId="18" fillId="0" borderId="0" xfId="5" applyFont="1" applyAlignment="1">
      <alignment horizontal="center" vertical="center"/>
    </xf>
    <xf numFmtId="49" fontId="64" fillId="0" borderId="22" xfId="5" applyNumberFormat="1" applyFont="1" applyBorder="1" applyAlignment="1">
      <alignment horizontal="center" vertical="center" wrapText="1"/>
    </xf>
    <xf numFmtId="0" fontId="18" fillId="0" borderId="28" xfId="5" applyFont="1" applyBorder="1" applyAlignment="1">
      <alignment vertical="center"/>
    </xf>
    <xf numFmtId="173" fontId="19" fillId="0" borderId="25" xfId="5" applyNumberFormat="1" applyFont="1" applyBorder="1" applyAlignment="1">
      <alignment vertical="center" wrapText="1"/>
    </xf>
    <xf numFmtId="173" fontId="19" fillId="0" borderId="22" xfId="5" applyNumberFormat="1" applyFont="1" applyBorder="1" applyAlignment="1">
      <alignment vertical="center" wrapText="1"/>
    </xf>
    <xf numFmtId="49" fontId="64" fillId="0" borderId="25" xfId="5" applyNumberFormat="1" applyFont="1" applyBorder="1" applyAlignment="1">
      <alignment horizontal="center" vertical="center" wrapText="1"/>
    </xf>
    <xf numFmtId="0" fontId="18" fillId="0" borderId="29" xfId="5" applyFont="1" applyBorder="1" applyAlignment="1">
      <alignment vertical="center"/>
    </xf>
    <xf numFmtId="49" fontId="65" fillId="0" borderId="25" xfId="5" applyNumberFormat="1" applyFont="1" applyBorder="1" applyAlignment="1">
      <alignment horizontal="center" vertical="center" wrapText="1"/>
    </xf>
    <xf numFmtId="0" fontId="66" fillId="0" borderId="29" xfId="5" applyFont="1" applyBorder="1" applyAlignment="1">
      <alignment vertical="center"/>
    </xf>
    <xf numFmtId="49" fontId="67" fillId="0" borderId="25" xfId="5" applyNumberFormat="1" applyFont="1" applyBorder="1" applyAlignment="1">
      <alignment horizontal="center" vertical="center" wrapText="1"/>
    </xf>
    <xf numFmtId="0" fontId="68" fillId="0" borderId="29" xfId="5" applyFont="1" applyBorder="1" applyAlignment="1">
      <alignment vertical="center"/>
    </xf>
    <xf numFmtId="173" fontId="19" fillId="0" borderId="22" xfId="5" quotePrefix="1" applyNumberFormat="1" applyFont="1" applyBorder="1" applyAlignment="1">
      <alignment vertical="center" wrapText="1"/>
    </xf>
    <xf numFmtId="0" fontId="63" fillId="0" borderId="30" xfId="5" applyFont="1" applyBorder="1"/>
    <xf numFmtId="0" fontId="62" fillId="0" borderId="0" xfId="5" applyFont="1" applyAlignment="1">
      <alignment horizontal="justify" vertical="center"/>
    </xf>
    <xf numFmtId="49" fontId="63" fillId="0" borderId="0" xfId="5" applyNumberFormat="1" applyFont="1"/>
    <xf numFmtId="49" fontId="63" fillId="0" borderId="0" xfId="5" applyNumberFormat="1" applyFont="1" applyAlignment="1">
      <alignment vertical="center"/>
    </xf>
    <xf numFmtId="0" fontId="69" fillId="0" borderId="10" xfId="0" applyFont="1" applyBorder="1" applyAlignment="1">
      <alignment horizontal="center" vertical="center" wrapText="1"/>
    </xf>
    <xf numFmtId="0" fontId="69" fillId="0" borderId="10" xfId="0" applyFont="1" applyBorder="1" applyAlignment="1">
      <alignment vertical="center" wrapText="1"/>
    </xf>
    <xf numFmtId="43" fontId="19" fillId="0" borderId="10" xfId="1" applyFont="1" applyBorder="1"/>
    <xf numFmtId="0" fontId="69" fillId="0" borderId="10" xfId="0" quotePrefix="1" applyFont="1" applyBorder="1" applyAlignment="1">
      <alignment horizontal="center" vertical="center" wrapText="1"/>
    </xf>
    <xf numFmtId="0" fontId="70" fillId="8" borderId="10" xfId="0" applyFont="1" applyFill="1" applyBorder="1" applyAlignment="1">
      <alignment horizontal="left" vertical="center" wrapText="1" indent="1"/>
    </xf>
    <xf numFmtId="0" fontId="70" fillId="8" borderId="10" xfId="0" applyFont="1" applyFill="1" applyBorder="1" applyAlignment="1">
      <alignment vertical="center" wrapText="1"/>
    </xf>
    <xf numFmtId="0" fontId="71" fillId="0" borderId="10" xfId="0" applyFont="1" applyBorder="1" applyAlignment="1">
      <alignment vertical="center" wrapText="1"/>
    </xf>
    <xf numFmtId="0" fontId="72" fillId="0" borderId="0" xfId="5" applyFont="1"/>
    <xf numFmtId="0" fontId="73" fillId="0" borderId="0" xfId="5" applyFont="1" applyAlignment="1">
      <alignment vertical="center"/>
    </xf>
    <xf numFmtId="0" fontId="73" fillId="0" borderId="0" xfId="5" applyFont="1"/>
    <xf numFmtId="49" fontId="75" fillId="0" borderId="22" xfId="5" applyNumberFormat="1" applyFont="1" applyBorder="1" applyAlignment="1">
      <alignment horizontal="center" vertical="center" wrapText="1"/>
    </xf>
    <xf numFmtId="0" fontId="75" fillId="0" borderId="24" xfId="5" applyFont="1" applyBorder="1" applyAlignment="1">
      <alignment vertical="center" wrapText="1"/>
    </xf>
    <xf numFmtId="49" fontId="74" fillId="0" borderId="25" xfId="5" applyNumberFormat="1" applyFont="1" applyBorder="1" applyAlignment="1">
      <alignment horizontal="center" vertical="center" wrapText="1"/>
    </xf>
    <xf numFmtId="0" fontId="74" fillId="0" borderId="26" xfId="5" applyFont="1" applyBorder="1" applyAlignment="1">
      <alignment vertical="center" wrapText="1"/>
    </xf>
    <xf numFmtId="0" fontId="74" fillId="0" borderId="26" xfId="5" applyFont="1" applyBorder="1" applyAlignment="1">
      <alignment horizontal="left" vertical="center" wrapText="1" indent="1"/>
    </xf>
    <xf numFmtId="49" fontId="75" fillId="0" borderId="25" xfId="5" applyNumberFormat="1" applyFont="1" applyBorder="1" applyAlignment="1">
      <alignment horizontal="center" vertical="center" wrapText="1"/>
    </xf>
    <xf numFmtId="0" fontId="75" fillId="0" borderId="26" xfId="5" applyFont="1" applyBorder="1" applyAlignment="1">
      <alignment vertical="center" wrapText="1"/>
    </xf>
    <xf numFmtId="43" fontId="72" fillId="0" borderId="0" xfId="1" applyFont="1"/>
    <xf numFmtId="0" fontId="19" fillId="0" borderId="0" xfId="5" applyFont="1" applyAlignment="1">
      <alignment vertical="center"/>
    </xf>
    <xf numFmtId="0" fontId="19" fillId="0" borderId="0" xfId="5" applyFont="1" applyAlignment="1">
      <alignment vertical="center" wrapText="1"/>
    </xf>
    <xf numFmtId="43" fontId="1" fillId="0" borderId="10" xfId="1" applyFont="1" applyBorder="1"/>
    <xf numFmtId="0" fontId="19" fillId="0" borderId="10" xfId="5" applyFont="1" applyBorder="1" applyAlignment="1">
      <alignment horizontal="center"/>
    </xf>
    <xf numFmtId="0" fontId="54" fillId="0" borderId="0" xfId="5" applyFont="1" applyAlignment="1">
      <alignment vertical="center"/>
    </xf>
    <xf numFmtId="0" fontId="1" fillId="3" borderId="0" xfId="5" applyFont="1" applyFill="1"/>
    <xf numFmtId="0" fontId="77" fillId="3" borderId="0" xfId="5" applyFont="1" applyFill="1"/>
    <xf numFmtId="0" fontId="1" fillId="3" borderId="0" xfId="5" applyFont="1" applyFill="1" applyAlignment="1">
      <alignment horizontal="center" vertical="center" wrapText="1"/>
    </xf>
    <xf numFmtId="0" fontId="1" fillId="0" borderId="0" xfId="5" applyFont="1" applyAlignment="1">
      <alignment horizontal="center" vertical="center" wrapText="1"/>
    </xf>
    <xf numFmtId="0" fontId="1" fillId="3" borderId="0" xfId="5" applyFont="1" applyFill="1" applyAlignment="1">
      <alignment horizontal="center" vertical="center"/>
    </xf>
    <xf numFmtId="0" fontId="1" fillId="3" borderId="0" xfId="5" applyFont="1" applyFill="1" applyAlignment="1">
      <alignment wrapText="1"/>
    </xf>
    <xf numFmtId="0" fontId="78" fillId="3" borderId="10" xfId="5" applyFont="1" applyFill="1" applyBorder="1" applyAlignment="1">
      <alignment vertical="center" wrapText="1"/>
    </xf>
    <xf numFmtId="0" fontId="1" fillId="3" borderId="10" xfId="5" applyFont="1" applyFill="1" applyBorder="1" applyAlignment="1">
      <alignment vertical="center" wrapText="1"/>
    </xf>
    <xf numFmtId="3" fontId="79" fillId="0" borderId="15" xfId="0" applyNumberFormat="1" applyFont="1" applyBorder="1" applyAlignment="1">
      <alignment wrapText="1"/>
    </xf>
    <xf numFmtId="10" fontId="79" fillId="14" borderId="15" xfId="0" applyNumberFormat="1" applyFont="1" applyFill="1" applyBorder="1" applyAlignment="1">
      <alignment wrapText="1"/>
    </xf>
    <xf numFmtId="0" fontId="1" fillId="0" borderId="0" xfId="5" applyFont="1" applyAlignment="1">
      <alignment wrapText="1"/>
    </xf>
    <xf numFmtId="0" fontId="19" fillId="0" borderId="10" xfId="5" applyFont="1" applyBorder="1" applyAlignment="1">
      <alignment horizontal="left" vertical="center" wrapText="1"/>
    </xf>
    <xf numFmtId="3" fontId="79" fillId="0" borderId="12" xfId="0" applyNumberFormat="1" applyFont="1" applyBorder="1" applyAlignment="1">
      <alignment wrapText="1"/>
    </xf>
    <xf numFmtId="10" fontId="79" fillId="14" borderId="12" xfId="0" applyNumberFormat="1" applyFont="1" applyFill="1" applyBorder="1" applyAlignment="1">
      <alignment wrapText="1"/>
    </xf>
    <xf numFmtId="0" fontId="79" fillId="14" borderId="12" xfId="0" applyFont="1" applyFill="1" applyBorder="1" applyAlignment="1">
      <alignment wrapText="1"/>
    </xf>
    <xf numFmtId="0" fontId="79" fillId="0" borderId="12" xfId="0" applyFont="1" applyBorder="1" applyAlignment="1">
      <alignment wrapText="1"/>
    </xf>
    <xf numFmtId="0" fontId="80" fillId="3" borderId="10" xfId="5" applyFont="1" applyFill="1" applyBorder="1" applyAlignment="1">
      <alignment vertical="center" wrapText="1"/>
    </xf>
    <xf numFmtId="0" fontId="79" fillId="0" borderId="15" xfId="0" applyFont="1" applyBorder="1" applyAlignment="1">
      <alignment wrapText="1"/>
    </xf>
    <xf numFmtId="0" fontId="81" fillId="0" borderId="0" xfId="5" applyFont="1"/>
    <xf numFmtId="0" fontId="64" fillId="0" borderId="10" xfId="5" applyFont="1" applyBorder="1" applyAlignment="1">
      <alignment vertical="center" wrapText="1"/>
    </xf>
    <xf numFmtId="0" fontId="82" fillId="14" borderId="15" xfId="0" applyFont="1" applyFill="1" applyBorder="1" applyAlignment="1">
      <alignment wrapText="1"/>
    </xf>
    <xf numFmtId="10" fontId="82" fillId="14" borderId="15" xfId="0" applyNumberFormat="1" applyFont="1" applyFill="1" applyBorder="1" applyAlignment="1">
      <alignment wrapText="1"/>
    </xf>
    <xf numFmtId="0" fontId="65" fillId="0" borderId="10" xfId="5" applyFont="1" applyBorder="1" applyAlignment="1">
      <alignment vertical="center" wrapText="1"/>
    </xf>
    <xf numFmtId="0" fontId="83" fillId="15" borderId="12" xfId="0" applyFont="1" applyFill="1" applyBorder="1" applyAlignment="1">
      <alignment wrapText="1"/>
    </xf>
    <xf numFmtId="3" fontId="82" fillId="14" borderId="12" xfId="0" applyNumberFormat="1" applyFont="1" applyFill="1" applyBorder="1" applyAlignment="1">
      <alignment wrapText="1"/>
    </xf>
    <xf numFmtId="10" fontId="82" fillId="14" borderId="12" xfId="0" applyNumberFormat="1" applyFont="1" applyFill="1" applyBorder="1" applyAlignment="1">
      <alignment wrapText="1"/>
    </xf>
    <xf numFmtId="0" fontId="82" fillId="14" borderId="12" xfId="0" applyFont="1" applyFill="1" applyBorder="1" applyAlignment="1">
      <alignment wrapText="1"/>
    </xf>
    <xf numFmtId="0" fontId="84" fillId="15" borderId="12" xfId="0" applyFont="1" applyFill="1" applyBorder="1" applyAlignment="1">
      <alignment wrapText="1"/>
    </xf>
    <xf numFmtId="0" fontId="76" fillId="0" borderId="10" xfId="5" applyFont="1" applyBorder="1" applyAlignment="1">
      <alignment vertical="center" wrapText="1"/>
    </xf>
    <xf numFmtId="0" fontId="82" fillId="0" borderId="0" xfId="0" applyFont="1" applyAlignment="1">
      <alignment wrapText="1"/>
    </xf>
    <xf numFmtId="0" fontId="19" fillId="0" borderId="0" xfId="5" applyFont="1" applyAlignment="1">
      <alignment horizontal="center" vertical="center" wrapText="1"/>
    </xf>
    <xf numFmtId="0" fontId="82" fillId="0" borderId="0" xfId="0" applyFont="1"/>
    <xf numFmtId="0" fontId="19" fillId="0" borderId="0" xfId="5" applyFont="1" applyAlignment="1">
      <alignment horizontal="center" vertical="center"/>
    </xf>
    <xf numFmtId="0" fontId="82" fillId="14" borderId="21" xfId="0" applyFont="1" applyFill="1" applyBorder="1" applyAlignment="1">
      <alignment wrapText="1"/>
    </xf>
    <xf numFmtId="0" fontId="82" fillId="0" borderId="12" xfId="0" applyFont="1" applyBorder="1" applyAlignment="1">
      <alignment wrapText="1"/>
    </xf>
    <xf numFmtId="0" fontId="19" fillId="0" borderId="0" xfId="5" applyFont="1" applyAlignment="1">
      <alignment wrapText="1"/>
    </xf>
    <xf numFmtId="0" fontId="82" fillId="14" borderId="16" xfId="0" applyFont="1" applyFill="1" applyBorder="1" applyAlignment="1">
      <alignment wrapText="1"/>
    </xf>
    <xf numFmtId="3" fontId="82" fillId="0" borderId="12" xfId="0" applyNumberFormat="1" applyFont="1" applyBorder="1" applyAlignment="1">
      <alignment wrapText="1"/>
    </xf>
    <xf numFmtId="0" fontId="82" fillId="14" borderId="23" xfId="0" applyFont="1" applyFill="1" applyBorder="1" applyAlignment="1">
      <alignment wrapText="1"/>
    </xf>
    <xf numFmtId="10" fontId="82" fillId="0" borderId="12" xfId="0" applyNumberFormat="1" applyFont="1" applyBorder="1" applyAlignment="1">
      <alignment wrapText="1"/>
    </xf>
    <xf numFmtId="0" fontId="82" fillId="14" borderId="10" xfId="0" applyFont="1" applyFill="1" applyBorder="1" applyAlignment="1">
      <alignment wrapText="1"/>
    </xf>
    <xf numFmtId="0" fontId="82" fillId="0" borderId="15" xfId="0" applyFont="1" applyBorder="1" applyAlignment="1">
      <alignment wrapText="1"/>
    </xf>
    <xf numFmtId="9" fontId="82" fillId="0" borderId="12" xfId="0" applyNumberFormat="1" applyFont="1" applyBorder="1" applyAlignment="1">
      <alignment wrapText="1"/>
    </xf>
    <xf numFmtId="3" fontId="82" fillId="0" borderId="15" xfId="0" applyNumberFormat="1" applyFont="1" applyBorder="1" applyAlignment="1">
      <alignment wrapText="1"/>
    </xf>
    <xf numFmtId="10" fontId="82" fillId="0" borderId="15" xfId="0" applyNumberFormat="1" applyFont="1" applyBorder="1" applyAlignment="1">
      <alignment wrapText="1"/>
    </xf>
    <xf numFmtId="0" fontId="36" fillId="0" borderId="0" xfId="5" applyFont="1"/>
    <xf numFmtId="0" fontId="80" fillId="0" borderId="0" xfId="5" applyFont="1" applyAlignment="1">
      <alignment vertical="center" wrapText="1"/>
    </xf>
    <xf numFmtId="0" fontId="78" fillId="0" borderId="0" xfId="5" applyFont="1" applyAlignment="1">
      <alignment vertical="center" wrapText="1"/>
    </xf>
    <xf numFmtId="0" fontId="78" fillId="0" borderId="10" xfId="5" applyFont="1" applyBorder="1" applyAlignment="1">
      <alignment vertical="center" wrapText="1"/>
    </xf>
    <xf numFmtId="0" fontId="80" fillId="0" borderId="10" xfId="5" applyFont="1" applyBorder="1" applyAlignment="1">
      <alignment vertical="center" wrapText="1"/>
    </xf>
    <xf numFmtId="0" fontId="87" fillId="0" borderId="10" xfId="5" applyFont="1" applyBorder="1" applyAlignment="1">
      <alignment vertical="center" wrapText="1"/>
    </xf>
    <xf numFmtId="0" fontId="4" fillId="0" borderId="0" xfId="5" applyFont="1"/>
    <xf numFmtId="0" fontId="1" fillId="0" borderId="10" xfId="5" applyFont="1" applyBorder="1"/>
    <xf numFmtId="9" fontId="82" fillId="14" borderId="12" xfId="0" applyNumberFormat="1" applyFont="1" applyFill="1" applyBorder="1" applyAlignment="1">
      <alignment wrapText="1"/>
    </xf>
    <xf numFmtId="0" fontId="50" fillId="0" borderId="10" xfId="5" applyFont="1" applyBorder="1"/>
    <xf numFmtId="0" fontId="77" fillId="0" borderId="0" xfId="5" applyFont="1" applyAlignment="1">
      <alignment wrapText="1"/>
    </xf>
    <xf numFmtId="0" fontId="4" fillId="0" borderId="10" xfId="5" applyFont="1" applyBorder="1" applyAlignment="1">
      <alignment horizontal="center" vertical="center"/>
    </xf>
    <xf numFmtId="0" fontId="4" fillId="0" borderId="13" xfId="5" applyFont="1" applyBorder="1" applyAlignment="1">
      <alignment vertical="center"/>
    </xf>
    <xf numFmtId="43" fontId="1" fillId="0" borderId="10" xfId="1" applyFont="1" applyBorder="1" applyAlignment="1"/>
    <xf numFmtId="0" fontId="1" fillId="0" borderId="13" xfId="5" applyFont="1" applyBorder="1" applyAlignment="1">
      <alignment vertical="center"/>
    </xf>
    <xf numFmtId="43" fontId="1" fillId="0" borderId="0" xfId="1" applyFont="1"/>
    <xf numFmtId="0" fontId="51" fillId="0" borderId="0" xfId="5" applyFont="1" applyAlignment="1">
      <alignment wrapText="1"/>
    </xf>
    <xf numFmtId="0" fontId="39" fillId="0" borderId="0" xfId="5" applyFont="1"/>
    <xf numFmtId="0" fontId="27" fillId="0" borderId="0" xfId="5" applyFont="1" applyAlignment="1">
      <alignment wrapText="1"/>
    </xf>
    <xf numFmtId="0" fontId="89" fillId="0" borderId="0" xfId="5" applyFont="1"/>
    <xf numFmtId="0" fontId="27" fillId="0" borderId="21" xfId="5" applyFont="1" applyBorder="1" applyAlignment="1">
      <alignment horizontal="center" vertical="center" wrapText="1"/>
    </xf>
    <xf numFmtId="0" fontId="18" fillId="0" borderId="15" xfId="5" applyFont="1" applyBorder="1" applyAlignment="1">
      <alignment horizontal="left" vertical="center" wrapText="1"/>
    </xf>
    <xf numFmtId="174" fontId="19" fillId="0" borderId="15" xfId="2" applyNumberFormat="1" applyFont="1" applyBorder="1" applyAlignment="1">
      <alignment horizontal="center"/>
    </xf>
    <xf numFmtId="0" fontId="18" fillId="0" borderId="15" xfId="5" applyFont="1" applyBorder="1" applyAlignment="1">
      <alignment horizontal="left" vertical="center" wrapText="1" indent="3"/>
    </xf>
    <xf numFmtId="0" fontId="19" fillId="0" borderId="15" xfId="5" applyFont="1" applyBorder="1" applyAlignment="1">
      <alignment horizontal="center" vertical="center" wrapText="1"/>
    </xf>
    <xf numFmtId="0" fontId="19" fillId="3" borderId="15" xfId="5" applyFont="1" applyFill="1" applyBorder="1" applyAlignment="1">
      <alignment horizontal="center" vertical="center" wrapText="1"/>
    </xf>
    <xf numFmtId="174" fontId="19" fillId="3" borderId="15" xfId="2" applyNumberFormat="1" applyFont="1" applyFill="1" applyBorder="1" applyAlignment="1">
      <alignment horizontal="center" vertical="center" wrapText="1"/>
    </xf>
    <xf numFmtId="0" fontId="18" fillId="8" borderId="10" xfId="5" applyFont="1" applyFill="1" applyBorder="1" applyAlignment="1">
      <alignment horizontal="center" vertical="center" wrapText="1"/>
    </xf>
    <xf numFmtId="0" fontId="18" fillId="8" borderId="21" xfId="5" applyFont="1" applyFill="1" applyBorder="1" applyAlignment="1">
      <alignment horizontal="center" vertical="center" wrapText="1"/>
    </xf>
    <xf numFmtId="0" fontId="18" fillId="0" borderId="10" xfId="5" quotePrefix="1" applyFont="1" applyBorder="1" applyAlignment="1">
      <alignment horizontal="center"/>
    </xf>
    <xf numFmtId="0" fontId="62" fillId="5" borderId="10" xfId="11" applyFont="1" applyFill="1" applyBorder="1" applyAlignment="1">
      <alignment horizontal="left" vertical="center" wrapText="1" indent="1"/>
    </xf>
    <xf numFmtId="3" fontId="18" fillId="5" borderId="10" xfId="12" applyFont="1" applyFill="1" applyAlignment="1">
      <alignment horizontal="center" vertical="center"/>
      <protection locked="0"/>
    </xf>
    <xf numFmtId="0" fontId="18" fillId="5" borderId="10" xfId="5" applyFont="1" applyFill="1" applyBorder="1"/>
    <xf numFmtId="0" fontId="18" fillId="0" borderId="16" xfId="5" quotePrefix="1" applyFont="1" applyBorder="1" applyAlignment="1">
      <alignment horizontal="center"/>
    </xf>
    <xf numFmtId="0" fontId="90" fillId="0" borderId="0" xfId="5" applyFont="1"/>
    <xf numFmtId="0" fontId="1" fillId="0" borderId="10" xfId="5" quotePrefix="1" applyFont="1" applyBorder="1" applyAlignment="1">
      <alignment horizontal="center" vertical="center"/>
    </xf>
    <xf numFmtId="0" fontId="19" fillId="0" borderId="10" xfId="11" applyFont="1" applyBorder="1" applyAlignment="1">
      <alignment horizontal="left" vertical="center" wrapText="1" indent="1"/>
    </xf>
    <xf numFmtId="0" fontId="19" fillId="0" borderId="0" xfId="6" applyFont="1"/>
    <xf numFmtId="0" fontId="19" fillId="0" borderId="0" xfId="6" applyFont="1" applyAlignment="1">
      <alignment vertical="center"/>
    </xf>
    <xf numFmtId="0" fontId="92" fillId="0" borderId="0" xfId="6" applyFont="1" applyAlignment="1">
      <alignment vertical="center"/>
    </xf>
    <xf numFmtId="0" fontId="63" fillId="0" borderId="0" xfId="6" applyFont="1"/>
    <xf numFmtId="0" fontId="81" fillId="0" borderId="0" xfId="5" applyFont="1" applyAlignment="1">
      <alignment wrapText="1"/>
    </xf>
    <xf numFmtId="0" fontId="63" fillId="0" borderId="0" xfId="6" applyFont="1" applyAlignment="1">
      <alignment vertical="center"/>
    </xf>
    <xf numFmtId="0" fontId="63" fillId="8" borderId="10" xfId="6" applyFont="1" applyFill="1" applyBorder="1" applyAlignment="1">
      <alignment horizontal="center" vertical="center" wrapText="1"/>
    </xf>
    <xf numFmtId="0" fontId="92" fillId="0" borderId="0" xfId="6" applyFont="1"/>
    <xf numFmtId="0" fontId="39" fillId="0" borderId="0" xfId="5" quotePrefix="1" applyFont="1" applyAlignment="1">
      <alignment wrapText="1"/>
    </xf>
    <xf numFmtId="0" fontId="63" fillId="5" borderId="10" xfId="6" applyFont="1" applyFill="1" applyBorder="1" applyAlignment="1">
      <alignment horizontal="center" vertical="center" wrapText="1"/>
    </xf>
    <xf numFmtId="0" fontId="92" fillId="5" borderId="10" xfId="6" applyFont="1" applyFill="1" applyBorder="1" applyAlignment="1">
      <alignment vertical="center" wrapText="1"/>
    </xf>
    <xf numFmtId="3" fontId="4" fillId="3" borderId="10" xfId="0" applyNumberFormat="1" applyFont="1" applyFill="1" applyBorder="1" applyAlignment="1">
      <alignment horizontal="center" vertical="center" wrapText="1"/>
    </xf>
    <xf numFmtId="0" fontId="25" fillId="0" borderId="21" xfId="5" applyFont="1" applyBorder="1" applyAlignment="1">
      <alignment horizontal="center" vertical="center" wrapText="1"/>
    </xf>
    <xf numFmtId="0" fontId="25" fillId="3" borderId="21" xfId="5" applyFont="1" applyFill="1" applyBorder="1" applyAlignment="1">
      <alignment vertical="center" wrapText="1"/>
    </xf>
    <xf numFmtId="0" fontId="25" fillId="3" borderId="10" xfId="5" applyFont="1" applyFill="1" applyBorder="1" applyAlignment="1">
      <alignment vertical="center" wrapText="1"/>
    </xf>
    <xf numFmtId="0" fontId="27" fillId="3" borderId="10" xfId="5" applyFont="1" applyFill="1" applyBorder="1" applyAlignment="1">
      <alignment vertical="center" wrapText="1"/>
    </xf>
    <xf numFmtId="0" fontId="25" fillId="0" borderId="10" xfId="6" applyFont="1" applyBorder="1" applyAlignment="1">
      <alignment horizontal="center" vertical="center" wrapText="1"/>
    </xf>
    <xf numFmtId="3" fontId="25" fillId="0" borderId="10" xfId="6" applyNumberFormat="1" applyFont="1" applyBorder="1" applyAlignment="1">
      <alignment vertical="center" wrapText="1"/>
    </xf>
    <xf numFmtId="0" fontId="25" fillId="0" borderId="10" xfId="6" applyFont="1" applyBorder="1" applyAlignment="1">
      <alignment vertical="center"/>
    </xf>
    <xf numFmtId="0" fontId="25" fillId="8" borderId="10" xfId="6" applyFont="1" applyFill="1" applyBorder="1" applyAlignment="1">
      <alignment horizontal="center" vertical="center" wrapText="1"/>
    </xf>
    <xf numFmtId="0" fontId="25" fillId="0" borderId="10" xfId="5" applyFont="1" applyBorder="1" applyAlignment="1">
      <alignment horizontal="center" vertical="center" wrapText="1"/>
    </xf>
    <xf numFmtId="0" fontId="25" fillId="0" borderId="10" xfId="6" applyFont="1" applyBorder="1" applyAlignment="1">
      <alignment vertical="center" wrapText="1"/>
    </xf>
    <xf numFmtId="3" fontId="25" fillId="0" borderId="10" xfId="6" applyNumberFormat="1" applyFont="1" applyBorder="1" applyAlignment="1">
      <alignment vertical="center"/>
    </xf>
    <xf numFmtId="3" fontId="27" fillId="3" borderId="10" xfId="6" applyNumberFormat="1" applyFont="1" applyFill="1" applyBorder="1" applyAlignment="1">
      <alignment vertical="center" wrapText="1"/>
    </xf>
    <xf numFmtId="0" fontId="25" fillId="0" borderId="10" xfId="6" applyFont="1" applyBorder="1" applyAlignment="1">
      <alignment horizontal="center" vertical="center"/>
    </xf>
    <xf numFmtId="3" fontId="25" fillId="3" borderId="10" xfId="6" applyNumberFormat="1" applyFont="1" applyFill="1" applyBorder="1" applyAlignment="1">
      <alignment vertical="center" wrapText="1"/>
    </xf>
    <xf numFmtId="0" fontId="25" fillId="8" borderId="10" xfId="6" applyFont="1" applyFill="1" applyBorder="1" applyAlignment="1">
      <alignment vertical="center" wrapText="1"/>
    </xf>
    <xf numFmtId="0" fontId="25" fillId="0" borderId="10" xfId="6" applyFont="1" applyBorder="1" applyAlignment="1">
      <alignment horizontal="justify" vertical="top"/>
    </xf>
    <xf numFmtId="3" fontId="27" fillId="0" borderId="10" xfId="6" applyNumberFormat="1" applyFont="1" applyBorder="1" applyAlignment="1">
      <alignment vertical="center" wrapText="1"/>
    </xf>
    <xf numFmtId="0" fontId="25" fillId="5" borderId="10" xfId="6" applyFont="1" applyFill="1" applyBorder="1" applyAlignment="1">
      <alignment horizontal="center" vertical="center"/>
    </xf>
    <xf numFmtId="0" fontId="25" fillId="0" borderId="10" xfId="6" applyFont="1" applyBorder="1"/>
    <xf numFmtId="165" fontId="25" fillId="0" borderId="10" xfId="7" applyNumberFormat="1" applyFont="1" applyBorder="1" applyAlignment="1">
      <alignment vertical="center" wrapText="1"/>
    </xf>
    <xf numFmtId="165" fontId="25" fillId="0" borderId="10" xfId="7" quotePrefix="1" applyNumberFormat="1" applyFont="1" applyBorder="1" applyAlignment="1">
      <alignment vertical="center" wrapText="1"/>
    </xf>
    <xf numFmtId="0" fontId="25" fillId="0" borderId="10" xfId="6" quotePrefix="1" applyFont="1" applyBorder="1" applyAlignment="1">
      <alignment horizontal="right" vertical="center" wrapText="1"/>
    </xf>
    <xf numFmtId="3" fontId="25" fillId="0" borderId="10" xfId="6" quotePrefix="1" applyNumberFormat="1" applyFont="1" applyBorder="1" applyAlignment="1">
      <alignment vertical="center" wrapText="1"/>
    </xf>
    <xf numFmtId="3" fontId="25" fillId="0" borderId="10" xfId="5" applyNumberFormat="1" applyFont="1" applyBorder="1" applyAlignment="1">
      <alignment vertical="center" wrapText="1"/>
    </xf>
    <xf numFmtId="0" fontId="1" fillId="0" borderId="0" xfId="6" applyFont="1"/>
    <xf numFmtId="0" fontId="95" fillId="0" borderId="0" xfId="6" applyFont="1" applyAlignment="1">
      <alignment vertical="center"/>
    </xf>
    <xf numFmtId="0" fontId="95" fillId="8" borderId="10" xfId="6" applyFont="1" applyFill="1" applyBorder="1" applyAlignment="1">
      <alignment vertical="center" wrapText="1"/>
    </xf>
    <xf numFmtId="0" fontId="72" fillId="8" borderId="10" xfId="6" applyFont="1" applyFill="1" applyBorder="1" applyAlignment="1">
      <alignment horizontal="left" vertical="center" wrapText="1" indent="1"/>
    </xf>
    <xf numFmtId="0" fontId="19" fillId="8" borderId="10" xfId="6" applyFont="1" applyFill="1" applyBorder="1" applyAlignment="1">
      <alignment horizontal="left" vertical="center" wrapText="1" indent="1"/>
    </xf>
    <xf numFmtId="0" fontId="17" fillId="0" borderId="0" xfId="6" applyFont="1" applyAlignment="1">
      <alignment horizontal="center"/>
    </xf>
    <xf numFmtId="0" fontId="100" fillId="6" borderId="33" xfId="11" applyFont="1" applyFill="1" applyBorder="1">
      <alignment vertical="center"/>
    </xf>
    <xf numFmtId="0" fontId="100" fillId="6" borderId="21" xfId="11" applyFont="1" applyFill="1" applyBorder="1">
      <alignment vertical="center"/>
    </xf>
    <xf numFmtId="0" fontId="101" fillId="7" borderId="20" xfId="0" applyFont="1" applyFill="1" applyBorder="1" applyAlignment="1">
      <alignment horizontal="right" vertical="center"/>
    </xf>
    <xf numFmtId="3" fontId="103" fillId="0" borderId="13" xfId="0" applyNumberFormat="1" applyFont="1" applyBorder="1" applyAlignment="1">
      <alignment horizontal="center"/>
    </xf>
    <xf numFmtId="3" fontId="103" fillId="0" borderId="23" xfId="0" applyNumberFormat="1" applyFont="1" applyBorder="1" applyAlignment="1">
      <alignment horizontal="center"/>
    </xf>
    <xf numFmtId="0" fontId="100" fillId="6" borderId="17" xfId="11" applyFont="1" applyFill="1" applyBorder="1">
      <alignment vertical="center"/>
    </xf>
    <xf numFmtId="0" fontId="100" fillId="6" borderId="16" xfId="11" applyFont="1" applyFill="1" applyBorder="1">
      <alignment vertical="center"/>
    </xf>
    <xf numFmtId="0" fontId="101" fillId="7" borderId="13" xfId="0" applyFont="1" applyFill="1" applyBorder="1" applyAlignment="1">
      <alignment horizontal="right" vertical="center"/>
    </xf>
    <xf numFmtId="3" fontId="103" fillId="18" borderId="13" xfId="0" applyNumberFormat="1" applyFont="1" applyFill="1" applyBorder="1" applyAlignment="1">
      <alignment horizontal="center"/>
    </xf>
    <xf numFmtId="3" fontId="103" fillId="18" borderId="10" xfId="0" applyNumberFormat="1" applyFont="1" applyFill="1" applyBorder="1" applyAlignment="1">
      <alignment horizontal="center"/>
    </xf>
    <xf numFmtId="0" fontId="103" fillId="3" borderId="13" xfId="0" applyFont="1" applyFill="1" applyBorder="1" applyAlignment="1">
      <alignment horizontal="right" vertical="center"/>
    </xf>
    <xf numFmtId="3" fontId="103" fillId="3" borderId="13" xfId="0" applyNumberFormat="1" applyFont="1" applyFill="1" applyBorder="1" applyAlignment="1">
      <alignment horizontal="center"/>
    </xf>
    <xf numFmtId="3" fontId="103" fillId="3" borderId="10" xfId="0" applyNumberFormat="1" applyFont="1" applyFill="1" applyBorder="1" applyAlignment="1">
      <alignment horizontal="center"/>
    </xf>
    <xf numFmtId="0" fontId="101" fillId="7" borderId="17" xfId="0" applyFont="1" applyFill="1" applyBorder="1" applyAlignment="1">
      <alignment horizontal="right" vertical="center"/>
    </xf>
    <xf numFmtId="0" fontId="104" fillId="3" borderId="15" xfId="0" applyFont="1" applyFill="1" applyBorder="1" applyAlignment="1">
      <alignment vertical="center" wrapText="1"/>
    </xf>
    <xf numFmtId="3" fontId="103" fillId="0" borderId="10" xfId="0" applyNumberFormat="1" applyFont="1" applyBorder="1" applyAlignment="1">
      <alignment horizontal="center"/>
    </xf>
    <xf numFmtId="3" fontId="103" fillId="18" borderId="17" xfId="0" applyNumberFormat="1" applyFont="1" applyFill="1" applyBorder="1" applyAlignment="1">
      <alignment horizontal="center"/>
    </xf>
    <xf numFmtId="0" fontId="100" fillId="6" borderId="13" xfId="11" applyFont="1" applyFill="1" applyBorder="1">
      <alignment vertical="center"/>
    </xf>
    <xf numFmtId="0" fontId="100" fillId="6" borderId="10" xfId="11" applyFont="1" applyFill="1" applyBorder="1">
      <alignment vertical="center"/>
    </xf>
    <xf numFmtId="0" fontId="100" fillId="6" borderId="10" xfId="11" applyFont="1" applyFill="1" applyBorder="1" applyAlignment="1">
      <alignment horizontal="center" vertical="center"/>
    </xf>
    <xf numFmtId="0" fontId="101" fillId="7" borderId="19" xfId="0" applyFont="1" applyFill="1" applyBorder="1" applyAlignment="1">
      <alignment vertical="center" wrapText="1"/>
    </xf>
    <xf numFmtId="0" fontId="103" fillId="18" borderId="16" xfId="0" applyFont="1" applyFill="1" applyBorder="1" applyAlignment="1">
      <alignment horizontal="center"/>
    </xf>
    <xf numFmtId="0" fontId="103" fillId="18" borderId="10" xfId="0" applyFont="1" applyFill="1" applyBorder="1" applyAlignment="1">
      <alignment horizontal="center"/>
    </xf>
    <xf numFmtId="0" fontId="105" fillId="3" borderId="13" xfId="0" applyFont="1" applyFill="1" applyBorder="1" applyAlignment="1">
      <alignment horizontal="right" vertical="center"/>
    </xf>
    <xf numFmtId="0" fontId="105" fillId="3" borderId="17" xfId="0" applyFont="1" applyFill="1" applyBorder="1" applyAlignment="1">
      <alignment horizontal="right" vertical="center"/>
    </xf>
    <xf numFmtId="0" fontId="103" fillId="3" borderId="20" xfId="0" applyFont="1" applyFill="1" applyBorder="1" applyAlignment="1">
      <alignment horizontal="right"/>
    </xf>
    <xf numFmtId="0" fontId="103" fillId="3" borderId="0" xfId="0" applyFont="1" applyFill="1"/>
    <xf numFmtId="3" fontId="101" fillId="18" borderId="10" xfId="0" applyNumberFormat="1" applyFont="1" applyFill="1" applyBorder="1" applyAlignment="1">
      <alignment horizontal="center"/>
    </xf>
    <xf numFmtId="9" fontId="101" fillId="18" borderId="10" xfId="7" applyFont="1" applyFill="1" applyBorder="1" applyAlignment="1">
      <alignment horizontal="center"/>
    </xf>
    <xf numFmtId="0" fontId="0" fillId="3" borderId="0" xfId="0" applyFill="1"/>
    <xf numFmtId="0" fontId="63" fillId="0" borderId="0" xfId="5" applyFont="1" applyAlignment="1">
      <alignment vertical="center"/>
    </xf>
    <xf numFmtId="0" fontId="107" fillId="19" borderId="26" xfId="0" applyFont="1" applyFill="1" applyBorder="1" applyAlignment="1">
      <alignment horizontal="center" vertical="center" wrapText="1"/>
    </xf>
    <xf numFmtId="0" fontId="107" fillId="19" borderId="43" xfId="0" applyFont="1" applyFill="1" applyBorder="1" applyAlignment="1">
      <alignment horizontal="center" vertical="center" wrapText="1"/>
    </xf>
    <xf numFmtId="0" fontId="109" fillId="21" borderId="44" xfId="0" applyFont="1" applyFill="1" applyBorder="1" applyAlignment="1">
      <alignment horizontal="center" vertical="center" wrapText="1"/>
    </xf>
    <xf numFmtId="0" fontId="109" fillId="21" borderId="45" xfId="0" applyFont="1" applyFill="1" applyBorder="1" applyAlignment="1">
      <alignment vertical="center" wrapText="1"/>
    </xf>
    <xf numFmtId="164" fontId="108" fillId="21" borderId="44" xfId="1" applyNumberFormat="1" applyFont="1" applyFill="1" applyBorder="1" applyAlignment="1">
      <alignment vertical="top" wrapText="1"/>
    </xf>
    <xf numFmtId="164" fontId="108" fillId="21" borderId="21" xfId="1" applyNumberFormat="1" applyFont="1" applyFill="1" applyBorder="1" applyAlignment="1">
      <alignment vertical="center" wrapText="1"/>
    </xf>
    <xf numFmtId="164" fontId="108" fillId="21" borderId="21" xfId="1" applyNumberFormat="1" applyFont="1" applyFill="1" applyBorder="1" applyAlignment="1">
      <alignment horizontal="center" vertical="center"/>
    </xf>
    <xf numFmtId="164" fontId="108" fillId="21" borderId="45" xfId="1" applyNumberFormat="1" applyFont="1" applyFill="1" applyBorder="1" applyAlignment="1">
      <alignment horizontal="center" vertical="center"/>
    </xf>
    <xf numFmtId="164" fontId="108" fillId="21" borderId="33" xfId="1" applyNumberFormat="1" applyFont="1" applyFill="1" applyBorder="1" applyAlignment="1">
      <alignment horizontal="center" vertical="center"/>
    </xf>
    <xf numFmtId="164" fontId="108" fillId="21" borderId="46" xfId="1" applyNumberFormat="1" applyFont="1" applyFill="1" applyBorder="1" applyAlignment="1">
      <alignment vertical="top" wrapText="1"/>
    </xf>
    <xf numFmtId="164" fontId="108" fillId="21" borderId="47" xfId="1" applyNumberFormat="1" applyFont="1" applyFill="1" applyBorder="1" applyAlignment="1">
      <alignment vertical="center" wrapText="1"/>
    </xf>
    <xf numFmtId="164" fontId="108" fillId="21" borderId="47" xfId="1" applyNumberFormat="1" applyFont="1" applyFill="1" applyBorder="1" applyAlignment="1">
      <alignment horizontal="center" vertical="center"/>
    </xf>
    <xf numFmtId="164" fontId="108" fillId="21" borderId="48" xfId="1" applyNumberFormat="1" applyFont="1" applyFill="1" applyBorder="1" applyAlignment="1">
      <alignment horizontal="center" vertical="center"/>
    </xf>
    <xf numFmtId="0" fontId="109" fillId="0" borderId="49" xfId="0" applyFont="1" applyBorder="1" applyAlignment="1">
      <alignment horizontal="center" vertical="center"/>
    </xf>
    <xf numFmtId="0" fontId="110" fillId="0" borderId="50" xfId="0" applyFont="1" applyBorder="1" applyAlignment="1">
      <alignment horizontal="left" vertical="center" wrapText="1" indent="2"/>
    </xf>
    <xf numFmtId="164" fontId="109" fillId="0" borderId="49" xfId="1" applyNumberFormat="1" applyFont="1" applyBorder="1" applyAlignment="1">
      <alignment vertical="center"/>
    </xf>
    <xf numFmtId="164" fontId="109" fillId="0" borderId="10" xfId="1" applyNumberFormat="1" applyFont="1" applyBorder="1" applyAlignment="1">
      <alignment vertical="center"/>
    </xf>
    <xf numFmtId="164" fontId="109" fillId="0" borderId="10" xfId="1" applyNumberFormat="1" applyFont="1" applyBorder="1" applyAlignment="1">
      <alignment horizontal="center" vertical="center" wrapText="1"/>
    </xf>
    <xf numFmtId="164" fontId="109" fillId="0" borderId="50" xfId="1" applyNumberFormat="1" applyFont="1" applyBorder="1" applyAlignment="1">
      <alignment horizontal="center" vertical="center" wrapText="1"/>
    </xf>
    <xf numFmtId="164" fontId="109" fillId="0" borderId="10" xfId="1" applyNumberFormat="1" applyFont="1" applyBorder="1" applyAlignment="1">
      <alignment vertical="center" wrapText="1"/>
    </xf>
    <xf numFmtId="164" fontId="109" fillId="0" borderId="13" xfId="1" applyNumberFormat="1" applyFont="1" applyBorder="1" applyAlignment="1">
      <alignment vertical="center" wrapText="1"/>
    </xf>
    <xf numFmtId="164" fontId="109" fillId="0" borderId="49" xfId="1" applyNumberFormat="1" applyFont="1" applyBorder="1" applyAlignment="1">
      <alignment vertical="center" wrapText="1"/>
    </xf>
    <xf numFmtId="164" fontId="109" fillId="0" borderId="50" xfId="1" applyNumberFormat="1" applyFont="1" applyBorder="1" applyAlignment="1">
      <alignment vertical="center" wrapText="1"/>
    </xf>
    <xf numFmtId="164" fontId="110" fillId="22" borderId="49" xfId="1" applyNumberFormat="1" applyFont="1" applyFill="1" applyBorder="1" applyAlignment="1">
      <alignment vertical="center" wrapText="1"/>
    </xf>
    <xf numFmtId="0" fontId="109" fillId="21" borderId="49" xfId="0" applyFont="1" applyFill="1" applyBorder="1" applyAlignment="1">
      <alignment horizontal="center" vertical="center"/>
    </xf>
    <xf numFmtId="0" fontId="109" fillId="21" borderId="50" xfId="0" applyFont="1" applyFill="1" applyBorder="1" applyAlignment="1">
      <alignment vertical="center" wrapText="1"/>
    </xf>
    <xf numFmtId="164" fontId="108" fillId="21" borderId="10" xfId="1" applyNumberFormat="1" applyFont="1" applyFill="1" applyBorder="1" applyAlignment="1">
      <alignment vertical="center" wrapText="1"/>
    </xf>
    <xf numFmtId="164" fontId="108" fillId="21" borderId="10" xfId="1" applyNumberFormat="1" applyFont="1" applyFill="1" applyBorder="1" applyAlignment="1">
      <alignment horizontal="center" vertical="center" wrapText="1"/>
    </xf>
    <xf numFmtId="164" fontId="108" fillId="21" borderId="50" xfId="1" applyNumberFormat="1" applyFont="1" applyFill="1" applyBorder="1" applyAlignment="1">
      <alignment horizontal="center" vertical="center" wrapText="1"/>
    </xf>
    <xf numFmtId="164" fontId="108" fillId="21" borderId="13" xfId="1" applyNumberFormat="1" applyFont="1" applyFill="1" applyBorder="1" applyAlignment="1">
      <alignment horizontal="center" vertical="center" wrapText="1"/>
    </xf>
    <xf numFmtId="164" fontId="109" fillId="14" borderId="10" xfId="1" applyNumberFormat="1" applyFont="1" applyFill="1" applyBorder="1" applyAlignment="1">
      <alignment vertical="center" wrapText="1"/>
    </xf>
    <xf numFmtId="164" fontId="108" fillId="21" borderId="13" xfId="1" applyNumberFormat="1" applyFont="1" applyFill="1" applyBorder="1" applyAlignment="1">
      <alignment vertical="center" wrapText="1"/>
    </xf>
    <xf numFmtId="164" fontId="108" fillId="21" borderId="50" xfId="1" applyNumberFormat="1" applyFont="1" applyFill="1" applyBorder="1" applyAlignment="1">
      <alignment vertical="center" wrapText="1"/>
    </xf>
    <xf numFmtId="164" fontId="108" fillId="21" borderId="49" xfId="1" applyNumberFormat="1" applyFont="1" applyFill="1" applyBorder="1" applyAlignment="1">
      <alignment vertical="center" wrapText="1"/>
    </xf>
    <xf numFmtId="164" fontId="110" fillId="22" borderId="10" xfId="1" applyNumberFormat="1" applyFont="1" applyFill="1" applyBorder="1" applyAlignment="1">
      <alignment vertical="center" wrapText="1"/>
    </xf>
    <xf numFmtId="164" fontId="109" fillId="22" borderId="50" xfId="1" applyNumberFormat="1" applyFont="1" applyFill="1" applyBorder="1" applyAlignment="1">
      <alignment horizontal="center" vertical="center" wrapText="1"/>
    </xf>
    <xf numFmtId="164" fontId="109" fillId="22" borderId="13" xfId="1" applyNumberFormat="1" applyFont="1" applyFill="1" applyBorder="1" applyAlignment="1">
      <alignment horizontal="center" vertical="center" wrapText="1"/>
    </xf>
    <xf numFmtId="0" fontId="108" fillId="0" borderId="51" xfId="0" applyFont="1" applyBorder="1" applyAlignment="1">
      <alignment horizontal="center" vertical="center"/>
    </xf>
    <xf numFmtId="0" fontId="108" fillId="0" borderId="52" xfId="0" applyFont="1" applyBorder="1" applyAlignment="1">
      <alignment vertical="center" wrapText="1"/>
    </xf>
    <xf numFmtId="164" fontId="109" fillId="22" borderId="51" xfId="1" applyNumberFormat="1" applyFont="1" applyFill="1" applyBorder="1" applyAlignment="1">
      <alignment vertical="center"/>
    </xf>
    <xf numFmtId="164" fontId="109" fillId="22" borderId="16" xfId="1" applyNumberFormat="1" applyFont="1" applyFill="1" applyBorder="1" applyAlignment="1">
      <alignment vertical="center"/>
    </xf>
    <xf numFmtId="164" fontId="108" fillId="0" borderId="52" xfId="1" applyNumberFormat="1" applyFont="1" applyBorder="1" applyAlignment="1">
      <alignment horizontal="center" vertical="center"/>
    </xf>
    <xf numFmtId="164" fontId="109" fillId="22" borderId="53" xfId="1" applyNumberFormat="1" applyFont="1" applyFill="1" applyBorder="1" applyAlignment="1">
      <alignment vertical="center"/>
    </xf>
    <xf numFmtId="164" fontId="109" fillId="22" borderId="54" xfId="1" applyNumberFormat="1" applyFont="1" applyFill="1" applyBorder="1" applyAlignment="1">
      <alignment vertical="center"/>
    </xf>
    <xf numFmtId="0" fontId="109" fillId="21" borderId="44" xfId="0" applyFont="1" applyFill="1" applyBorder="1" applyAlignment="1">
      <alignment horizontal="center" vertical="center"/>
    </xf>
    <xf numFmtId="164" fontId="109" fillId="22" borderId="44" xfId="1" applyNumberFormat="1" applyFont="1" applyFill="1" applyBorder="1" applyAlignment="1">
      <alignment vertical="center" wrapText="1"/>
    </xf>
    <xf numFmtId="164" fontId="108" fillId="22" borderId="21" xfId="1" applyNumberFormat="1" applyFont="1" applyFill="1" applyBorder="1" applyAlignment="1">
      <alignment vertical="center" wrapText="1"/>
    </xf>
    <xf numFmtId="164" fontId="108" fillId="22" borderId="21" xfId="1" applyNumberFormat="1" applyFont="1" applyFill="1" applyBorder="1" applyAlignment="1">
      <alignment horizontal="center" vertical="center" wrapText="1"/>
    </xf>
    <xf numFmtId="164" fontId="108" fillId="21" borderId="45" xfId="1" applyNumberFormat="1" applyFont="1" applyFill="1" applyBorder="1" applyAlignment="1">
      <alignment horizontal="center" vertical="center" wrapText="1"/>
    </xf>
    <xf numFmtId="164" fontId="109" fillId="22" borderId="49" xfId="1" applyNumberFormat="1" applyFont="1" applyFill="1" applyBorder="1" applyAlignment="1">
      <alignment horizontal="center" vertical="center" wrapText="1"/>
    </xf>
    <xf numFmtId="164" fontId="109" fillId="22" borderId="49" xfId="1" applyNumberFormat="1" applyFont="1" applyFill="1" applyBorder="1" applyAlignment="1">
      <alignment vertical="center" wrapText="1"/>
    </xf>
    <xf numFmtId="0" fontId="111" fillId="0" borderId="50" xfId="0" applyFont="1" applyBorder="1" applyAlignment="1">
      <alignment horizontal="left" vertical="center" wrapText="1" indent="2"/>
    </xf>
    <xf numFmtId="0" fontId="110" fillId="0" borderId="50" xfId="0" applyFont="1" applyBorder="1" applyAlignment="1">
      <alignment horizontal="left" vertical="center" wrapText="1" indent="4"/>
    </xf>
    <xf numFmtId="164" fontId="109" fillId="22" borderId="10" xfId="1" applyNumberFormat="1" applyFont="1" applyFill="1" applyBorder="1" applyAlignment="1">
      <alignment vertical="center" wrapText="1"/>
    </xf>
    <xf numFmtId="164" fontId="109" fillId="14" borderId="50" xfId="1" applyNumberFormat="1" applyFont="1" applyFill="1" applyBorder="1" applyAlignment="1">
      <alignment horizontal="center" vertical="center" wrapText="1"/>
    </xf>
    <xf numFmtId="0" fontId="108" fillId="0" borderId="49" xfId="0" applyFont="1" applyBorder="1" applyAlignment="1">
      <alignment horizontal="center" vertical="center"/>
    </xf>
    <xf numFmtId="0" fontId="108" fillId="0" borderId="50" xfId="0" applyFont="1" applyBorder="1" applyAlignment="1">
      <alignment vertical="center" wrapText="1"/>
    </xf>
    <xf numFmtId="164" fontId="109" fillId="22" borderId="49" xfId="1" applyNumberFormat="1" applyFont="1" applyFill="1" applyBorder="1" applyAlignment="1">
      <alignment vertical="center"/>
    </xf>
    <xf numFmtId="164" fontId="109" fillId="22" borderId="10" xfId="1" applyNumberFormat="1" applyFont="1" applyFill="1" applyBorder="1" applyAlignment="1">
      <alignment vertical="center"/>
    </xf>
    <xf numFmtId="164" fontId="109" fillId="22" borderId="10" xfId="1" applyNumberFormat="1" applyFont="1" applyFill="1" applyBorder="1" applyAlignment="1">
      <alignment horizontal="center" vertical="center"/>
    </xf>
    <xf numFmtId="164" fontId="108" fillId="0" borderId="50" xfId="1" applyNumberFormat="1" applyFont="1" applyBorder="1" applyAlignment="1">
      <alignment horizontal="center" vertical="center"/>
    </xf>
    <xf numFmtId="0" fontId="108" fillId="0" borderId="53" xfId="0" applyFont="1" applyBorder="1" applyAlignment="1">
      <alignment horizontal="center" vertical="center"/>
    </xf>
    <xf numFmtId="0" fontId="108" fillId="0" borderId="55" xfId="0" applyFont="1" applyBorder="1" applyAlignment="1">
      <alignment vertical="center" wrapText="1"/>
    </xf>
    <xf numFmtId="0" fontId="109" fillId="22" borderId="53" xfId="0" applyFont="1" applyFill="1" applyBorder="1" applyAlignment="1">
      <alignment vertical="center"/>
    </xf>
    <xf numFmtId="0" fontId="109" fillId="22" borderId="54" xfId="0" applyFont="1" applyFill="1" applyBorder="1" applyAlignment="1">
      <alignment vertical="center"/>
    </xf>
    <xf numFmtId="0" fontId="56" fillId="0" borderId="0" xfId="5" applyFont="1" applyAlignment="1">
      <alignment vertical="center"/>
    </xf>
    <xf numFmtId="0" fontId="53" fillId="0" borderId="0" xfId="5" applyFont="1" applyAlignment="1">
      <alignment vertical="center"/>
    </xf>
    <xf numFmtId="0" fontId="88" fillId="0" borderId="0" xfId="5" applyFont="1"/>
    <xf numFmtId="0" fontId="1" fillId="0" borderId="0" xfId="5" applyFont="1" applyAlignment="1">
      <alignment vertical="center" wrapText="1"/>
    </xf>
    <xf numFmtId="0" fontId="78" fillId="0" borderId="0" xfId="5" applyFont="1" applyAlignment="1">
      <alignment horizontal="center" vertical="center" wrapText="1"/>
    </xf>
    <xf numFmtId="0" fontId="53" fillId="0" borderId="0" xfId="5" applyFont="1" applyAlignment="1">
      <alignment horizontal="center" vertical="center" wrapText="1"/>
    </xf>
    <xf numFmtId="0" fontId="28" fillId="0" borderId="10" xfId="5" applyFont="1" applyBorder="1" applyAlignment="1">
      <alignment horizontal="center" vertical="center" wrapText="1"/>
    </xf>
    <xf numFmtId="0" fontId="28" fillId="0" borderId="0" xfId="5" applyFont="1" applyAlignment="1">
      <alignment vertical="center" wrapText="1"/>
    </xf>
    <xf numFmtId="0" fontId="72" fillId="0" borderId="10" xfId="5" applyFont="1" applyBorder="1" applyAlignment="1">
      <alignment horizontal="center" vertical="center" wrapText="1"/>
    </xf>
    <xf numFmtId="0" fontId="112" fillId="9" borderId="10" xfId="5" applyFont="1" applyFill="1" applyBorder="1" applyAlignment="1">
      <alignment vertical="center" wrapText="1"/>
    </xf>
    <xf numFmtId="0" fontId="113" fillId="0" borderId="56" xfId="0" applyFont="1" applyBorder="1" applyAlignment="1">
      <alignment wrapText="1"/>
    </xf>
    <xf numFmtId="0" fontId="29" fillId="0" borderId="10" xfId="5" applyFont="1" applyBorder="1" applyAlignment="1">
      <alignment vertical="center" wrapText="1"/>
    </xf>
    <xf numFmtId="0" fontId="30" fillId="0" borderId="10" xfId="5" applyFont="1" applyBorder="1" applyAlignment="1">
      <alignment vertical="center" wrapText="1"/>
    </xf>
    <xf numFmtId="0" fontId="114" fillId="0" borderId="0" xfId="5" applyFont="1"/>
    <xf numFmtId="0" fontId="115" fillId="0" borderId="0" xfId="5" applyFont="1"/>
    <xf numFmtId="0" fontId="3" fillId="0" borderId="0" xfId="5" applyFont="1"/>
    <xf numFmtId="0" fontId="28" fillId="0" borderId="10" xfId="5" applyFont="1" applyBorder="1" applyAlignment="1">
      <alignment horizontal="right" vertical="center" wrapText="1"/>
    </xf>
    <xf numFmtId="0" fontId="117" fillId="0" borderId="10" xfId="5" applyFont="1" applyBorder="1" applyAlignment="1">
      <alignment vertical="center" wrapText="1"/>
    </xf>
    <xf numFmtId="0" fontId="118" fillId="0" borderId="0" xfId="5" applyFont="1" applyAlignment="1">
      <alignment horizontal="center" vertical="center"/>
    </xf>
    <xf numFmtId="3" fontId="119" fillId="0" borderId="10" xfId="0" applyNumberFormat="1" applyFont="1" applyBorder="1" applyAlignment="1">
      <alignment wrapText="1"/>
    </xf>
    <xf numFmtId="0" fontId="119" fillId="0" borderId="15" xfId="0" applyFont="1" applyBorder="1" applyAlignment="1">
      <alignment wrapText="1"/>
    </xf>
    <xf numFmtId="0" fontId="42" fillId="0" borderId="15" xfId="0" applyFont="1" applyBorder="1" applyAlignment="1">
      <alignment wrapText="1"/>
    </xf>
    <xf numFmtId="3" fontId="119" fillId="0" borderId="15" xfId="0" applyNumberFormat="1" applyFont="1" applyBorder="1" applyAlignment="1">
      <alignment wrapText="1"/>
    </xf>
    <xf numFmtId="3" fontId="119" fillId="0" borderId="21" xfId="0" applyNumberFormat="1" applyFont="1" applyBorder="1" applyAlignment="1">
      <alignment wrapText="1"/>
    </xf>
    <xf numFmtId="0" fontId="119" fillId="0" borderId="12" xfId="0" applyFont="1" applyBorder="1" applyAlignment="1">
      <alignment wrapText="1"/>
    </xf>
    <xf numFmtId="0" fontId="42" fillId="0" borderId="12" xfId="0" applyFont="1" applyBorder="1" applyAlignment="1">
      <alignment wrapText="1"/>
    </xf>
    <xf numFmtId="3" fontId="119" fillId="0" borderId="12" xfId="0" applyNumberFormat="1" applyFont="1" applyBorder="1" applyAlignment="1">
      <alignment wrapText="1"/>
    </xf>
    <xf numFmtId="0" fontId="119" fillId="0" borderId="21" xfId="0" applyFont="1" applyBorder="1" applyAlignment="1">
      <alignment wrapText="1"/>
    </xf>
    <xf numFmtId="0" fontId="27" fillId="0" borderId="10" xfId="5" applyFont="1" applyBorder="1" applyAlignment="1">
      <alignment vertical="center"/>
    </xf>
    <xf numFmtId="0" fontId="120" fillId="0" borderId="0" xfId="5" applyFont="1" applyAlignment="1">
      <alignment horizontal="center" vertical="center" wrapText="1"/>
    </xf>
    <xf numFmtId="0" fontId="19" fillId="0" borderId="10" xfId="5" applyFont="1" applyBorder="1" applyAlignment="1">
      <alignment horizontal="center" vertical="center"/>
    </xf>
    <xf numFmtId="0" fontId="19" fillId="0" borderId="10" xfId="5" applyFont="1" applyBorder="1" applyAlignment="1">
      <alignment horizontal="center" vertical="top"/>
    </xf>
    <xf numFmtId="0" fontId="121" fillId="0" borderId="0" xfId="5" applyFont="1"/>
    <xf numFmtId="0" fontId="21" fillId="0" borderId="10" xfId="5" applyFont="1" applyBorder="1" applyAlignment="1">
      <alignment horizontal="center" vertical="center" wrapText="1"/>
    </xf>
    <xf numFmtId="3" fontId="119" fillId="14" borderId="10" xfId="0" applyNumberFormat="1" applyFont="1" applyFill="1" applyBorder="1" applyAlignment="1">
      <alignment wrapText="1"/>
    </xf>
    <xf numFmtId="10" fontId="119" fillId="14" borderId="15" xfId="0" applyNumberFormat="1" applyFont="1" applyFill="1" applyBorder="1" applyAlignment="1">
      <alignment wrapText="1"/>
    </xf>
    <xf numFmtId="0" fontId="119" fillId="14" borderId="15" xfId="0" applyFont="1" applyFill="1" applyBorder="1" applyAlignment="1">
      <alignment wrapText="1"/>
    </xf>
    <xf numFmtId="3" fontId="119" fillId="14" borderId="15" xfId="0" applyNumberFormat="1" applyFont="1" applyFill="1" applyBorder="1" applyAlignment="1">
      <alignment wrapText="1"/>
    </xf>
    <xf numFmtId="10" fontId="119" fillId="0" borderId="15" xfId="0" applyNumberFormat="1" applyFont="1" applyBorder="1" applyAlignment="1">
      <alignment wrapText="1"/>
    </xf>
    <xf numFmtId="3" fontId="119" fillId="14" borderId="21" xfId="0" applyNumberFormat="1" applyFont="1" applyFill="1" applyBorder="1" applyAlignment="1">
      <alignment wrapText="1"/>
    </xf>
    <xf numFmtId="10" fontId="119" fillId="14" borderId="12" xfId="0" applyNumberFormat="1" applyFont="1" applyFill="1" applyBorder="1" applyAlignment="1">
      <alignment wrapText="1"/>
    </xf>
    <xf numFmtId="0" fontId="119" fillId="14" borderId="12" xfId="0" applyFont="1" applyFill="1" applyBorder="1" applyAlignment="1">
      <alignment wrapText="1"/>
    </xf>
    <xf numFmtId="3" fontId="119" fillId="14" borderId="12" xfId="0" applyNumberFormat="1" applyFont="1" applyFill="1" applyBorder="1" applyAlignment="1">
      <alignment wrapText="1"/>
    </xf>
    <xf numFmtId="10" fontId="119" fillId="0" borderId="12" xfId="0" applyNumberFormat="1" applyFont="1" applyBorder="1" applyAlignment="1">
      <alignment wrapText="1"/>
    </xf>
    <xf numFmtId="0" fontId="21" fillId="0" borderId="10" xfId="5" applyFont="1" applyBorder="1" applyAlignment="1">
      <alignment horizontal="center" vertical="top"/>
    </xf>
    <xf numFmtId="0" fontId="3" fillId="3" borderId="0" xfId="5" applyFont="1" applyFill="1"/>
    <xf numFmtId="0" fontId="123" fillId="3" borderId="0" xfId="0" applyFont="1" applyFill="1" applyAlignment="1">
      <alignment wrapText="1"/>
    </xf>
    <xf numFmtId="0" fontId="124" fillId="3" borderId="0" xfId="0" applyFont="1" applyFill="1" applyAlignment="1">
      <alignment wrapText="1"/>
    </xf>
    <xf numFmtId="0" fontId="30" fillId="0" borderId="13" xfId="5" applyFont="1" applyBorder="1" applyAlignment="1">
      <alignment vertical="center" wrapText="1"/>
    </xf>
    <xf numFmtId="0" fontId="30" fillId="0" borderId="15" xfId="5" applyFont="1" applyBorder="1" applyAlignment="1">
      <alignment vertical="center" wrapText="1"/>
    </xf>
    <xf numFmtId="0" fontId="125" fillId="12" borderId="10" xfId="5" applyFont="1" applyFill="1" applyBorder="1" applyAlignment="1">
      <alignment vertical="center" wrapText="1"/>
    </xf>
    <xf numFmtId="0" fontId="125" fillId="12" borderId="21" xfId="5" applyFont="1" applyFill="1" applyBorder="1" applyAlignment="1">
      <alignment vertical="center" wrapText="1"/>
    </xf>
    <xf numFmtId="0" fontId="28" fillId="0" borderId="13" xfId="5" applyFont="1" applyBorder="1" applyAlignment="1">
      <alignment horizontal="left" vertical="center" wrapText="1" indent="3"/>
    </xf>
    <xf numFmtId="0" fontId="30" fillId="0" borderId="13" xfId="5" applyFont="1" applyBorder="1" applyAlignment="1">
      <alignment vertical="center"/>
    </xf>
    <xf numFmtId="0" fontId="92" fillId="0" borderId="0" xfId="5" applyFont="1"/>
    <xf numFmtId="0" fontId="25" fillId="0" borderId="0" xfId="5" applyFont="1" applyAlignment="1">
      <alignment horizontal="center" vertical="center" wrapText="1"/>
    </xf>
    <xf numFmtId="0" fontId="25" fillId="0" borderId="0" xfId="5" applyFont="1" applyAlignment="1">
      <alignment horizontal="center" vertical="center"/>
    </xf>
    <xf numFmtId="0" fontId="27" fillId="0" borderId="10" xfId="5" applyFont="1" applyBorder="1" applyAlignment="1">
      <alignment horizontal="center" vertical="center" wrapText="1"/>
    </xf>
    <xf numFmtId="0" fontId="126" fillId="0" borderId="57" xfId="0" applyFont="1" applyBorder="1" applyAlignment="1">
      <alignment wrapText="1"/>
    </xf>
    <xf numFmtId="0" fontId="126" fillId="0" borderId="56" xfId="0" applyFont="1" applyBorder="1" applyAlignment="1">
      <alignment wrapText="1"/>
    </xf>
    <xf numFmtId="0" fontId="126" fillId="13" borderId="57" xfId="0" applyFont="1" applyFill="1" applyBorder="1" applyAlignment="1">
      <alignment wrapText="1"/>
    </xf>
    <xf numFmtId="0" fontId="126" fillId="0" borderId="58" xfId="0" applyFont="1" applyBorder="1" applyAlignment="1">
      <alignment wrapText="1"/>
    </xf>
    <xf numFmtId="0" fontId="21" fillId="0" borderId="10" xfId="5" applyFont="1" applyBorder="1" applyAlignment="1">
      <alignment horizontal="center" vertical="center"/>
    </xf>
    <xf numFmtId="0" fontId="21" fillId="0" borderId="10" xfId="5" applyFont="1" applyBorder="1" applyAlignment="1">
      <alignment horizontal="left" vertical="center"/>
    </xf>
    <xf numFmtId="0" fontId="127" fillId="0" borderId="10" xfId="0" applyFont="1" applyBorder="1" applyAlignment="1">
      <alignment horizontal="center" vertical="top" wrapText="1"/>
    </xf>
    <xf numFmtId="172" fontId="128" fillId="0" borderId="10" xfId="1" applyNumberFormat="1" applyFont="1" applyBorder="1" applyAlignment="1">
      <alignment horizontal="right" vertical="top" wrapText="1"/>
    </xf>
    <xf numFmtId="0" fontId="19" fillId="0" borderId="16" xfId="5" applyFont="1" applyBorder="1" applyAlignment="1">
      <alignment horizontal="left" vertical="center" wrapText="1"/>
    </xf>
    <xf numFmtId="0" fontId="128" fillId="0" borderId="10" xfId="0" applyFont="1" applyBorder="1" applyAlignment="1">
      <alignment horizontal="center" vertical="top" wrapText="1"/>
    </xf>
    <xf numFmtId="0" fontId="19" fillId="0" borderId="10" xfId="5" applyFont="1" applyBorder="1" applyAlignment="1">
      <alignment vertical="center"/>
    </xf>
    <xf numFmtId="172" fontId="127" fillId="0" borderId="10" xfId="1" applyNumberFormat="1" applyFont="1" applyBorder="1" applyAlignment="1">
      <alignment horizontal="right" vertical="top" wrapText="1"/>
    </xf>
    <xf numFmtId="0" fontId="21" fillId="0" borderId="10" xfId="5" applyFont="1" applyBorder="1" applyAlignment="1">
      <alignment horizontal="center"/>
    </xf>
    <xf numFmtId="0" fontId="77" fillId="0" borderId="0" xfId="5" applyFont="1" applyAlignment="1">
      <alignment vertical="center"/>
    </xf>
    <xf numFmtId="0" fontId="28" fillId="0" borderId="10" xfId="5" applyFont="1" applyBorder="1" applyAlignment="1">
      <alignment wrapText="1"/>
    </xf>
    <xf numFmtId="0" fontId="31" fillId="0" borderId="10" xfId="5" applyFont="1" applyBorder="1" applyAlignment="1">
      <alignment horizontal="justify" vertical="center" wrapText="1"/>
    </xf>
    <xf numFmtId="0" fontId="32" fillId="4" borderId="10" xfId="5" applyFont="1" applyFill="1" applyBorder="1" applyAlignment="1">
      <alignment vertical="center"/>
    </xf>
    <xf numFmtId="0" fontId="28" fillId="0" borderId="10" xfId="5" applyFont="1" applyBorder="1" applyAlignment="1">
      <alignment horizontal="center" wrapText="1"/>
    </xf>
    <xf numFmtId="0" fontId="32" fillId="0" borderId="10" xfId="5" applyFont="1" applyBorder="1" applyAlignment="1">
      <alignment horizontal="left" vertical="center" wrapText="1" indent="3"/>
    </xf>
    <xf numFmtId="0" fontId="32" fillId="0" borderId="10" xfId="5" applyFont="1" applyBorder="1" applyAlignment="1">
      <alignment horizontal="left" vertical="center" wrapText="1" indent="2"/>
    </xf>
    <xf numFmtId="0" fontId="1" fillId="0" borderId="0" xfId="5" applyFont="1" applyAlignment="1">
      <alignment horizontal="left" vertical="center"/>
    </xf>
    <xf numFmtId="0" fontId="19" fillId="0" borderId="10" xfId="15" applyFont="1" applyBorder="1" applyAlignment="1">
      <alignment horizontal="center" vertical="center" wrapText="1"/>
    </xf>
    <xf numFmtId="0" fontId="21" fillId="0" borderId="10" xfId="15" applyFont="1" applyBorder="1" applyAlignment="1">
      <alignment horizontal="center" vertical="center" wrapText="1"/>
    </xf>
    <xf numFmtId="0" fontId="19" fillId="0" borderId="10" xfId="15" applyFont="1" applyBorder="1" applyAlignment="1">
      <alignment horizontal="left" vertical="center" wrapText="1"/>
    </xf>
    <xf numFmtId="0" fontId="19" fillId="0" borderId="10" xfId="15" applyFont="1" applyBorder="1" applyAlignment="1">
      <alignment vertical="center" wrapText="1"/>
    </xf>
    <xf numFmtId="43" fontId="19" fillId="0" borderId="10" xfId="1" applyFont="1" applyBorder="1" applyAlignment="1">
      <alignment horizontal="center" vertical="center" wrapText="1"/>
    </xf>
    <xf numFmtId="0" fontId="129" fillId="0" borderId="10" xfId="15" applyFont="1" applyBorder="1" applyAlignment="1">
      <alignment horizontal="left" vertical="center" wrapText="1" indent="2"/>
    </xf>
    <xf numFmtId="0" fontId="19" fillId="6" borderId="10" xfId="15" applyFont="1" applyFill="1" applyBorder="1" applyAlignment="1">
      <alignment horizontal="center" vertical="center" wrapText="1"/>
    </xf>
    <xf numFmtId="0" fontId="19" fillId="6" borderId="10" xfId="15" applyFont="1" applyFill="1" applyBorder="1"/>
    <xf numFmtId="0" fontId="21" fillId="0" borderId="10" xfId="15" quotePrefix="1" applyFont="1" applyBorder="1" applyAlignment="1">
      <alignment horizontal="center" vertical="center" wrapText="1"/>
    </xf>
    <xf numFmtId="0" fontId="72" fillId="0" borderId="0" xfId="5" applyFont="1" applyAlignment="1">
      <alignment vertical="center" wrapText="1"/>
    </xf>
    <xf numFmtId="0" fontId="72" fillId="0" borderId="10" xfId="5" quotePrefix="1" applyFont="1" applyBorder="1" applyAlignment="1">
      <alignment horizontal="center" vertical="center" wrapText="1"/>
    </xf>
    <xf numFmtId="0" fontId="95" fillId="0" borderId="10" xfId="5" quotePrefix="1" applyFont="1" applyBorder="1" applyAlignment="1">
      <alignment horizontal="center" vertical="center" wrapText="1"/>
    </xf>
    <xf numFmtId="0" fontId="95" fillId="0" borderId="10" xfId="5" applyFont="1" applyBorder="1" applyAlignment="1">
      <alignment vertical="center" wrapText="1"/>
    </xf>
    <xf numFmtId="3" fontId="72" fillId="0" borderId="10" xfId="5" applyNumberFormat="1" applyFont="1" applyBorder="1" applyAlignment="1">
      <alignment horizontal="center" vertical="center" wrapText="1"/>
    </xf>
    <xf numFmtId="3" fontId="72" fillId="6" borderId="10" xfId="5" applyNumberFormat="1" applyFont="1" applyFill="1" applyBorder="1" applyAlignment="1">
      <alignment horizontal="center" vertical="center" wrapText="1"/>
    </xf>
    <xf numFmtId="0" fontId="72" fillId="0" borderId="10" xfId="5" applyFont="1" applyBorder="1" applyAlignment="1">
      <alignment horizontal="left" vertical="center" wrapText="1" indent="1"/>
    </xf>
    <xf numFmtId="0" fontId="72" fillId="0" borderId="10" xfId="5" applyFont="1" applyBorder="1" applyAlignment="1">
      <alignment horizontal="left" vertical="center" wrapText="1" indent="2"/>
    </xf>
    <xf numFmtId="3" fontId="130" fillId="6" borderId="10" xfId="5" applyNumberFormat="1" applyFont="1" applyFill="1" applyBorder="1" applyAlignment="1">
      <alignment horizontal="center" vertical="center" wrapText="1"/>
    </xf>
    <xf numFmtId="0" fontId="21" fillId="0" borderId="10" xfId="5" applyFont="1" applyBorder="1" applyAlignment="1">
      <alignment vertical="center" wrapText="1"/>
    </xf>
    <xf numFmtId="0" fontId="19" fillId="0" borderId="10" xfId="5" applyFont="1" applyBorder="1" applyAlignment="1">
      <alignment horizontal="left" vertical="center" wrapText="1" indent="1"/>
    </xf>
    <xf numFmtId="3" fontId="19" fillId="6" borderId="10" xfId="5" applyNumberFormat="1" applyFont="1" applyFill="1" applyBorder="1" applyAlignment="1">
      <alignment horizontal="center" vertical="center" wrapText="1"/>
    </xf>
    <xf numFmtId="0" fontId="95" fillId="0" borderId="10" xfId="5" applyFont="1" applyBorder="1" applyAlignment="1">
      <alignment horizontal="justify" vertical="center" wrapText="1"/>
    </xf>
    <xf numFmtId="0" fontId="25" fillId="0" borderId="0" xfId="14" applyFont="1">
      <alignment vertical="center"/>
    </xf>
    <xf numFmtId="0" fontId="4" fillId="0" borderId="10" xfId="5" applyFont="1" applyBorder="1" applyAlignment="1">
      <alignment vertical="center" wrapText="1"/>
    </xf>
    <xf numFmtId="0" fontId="127" fillId="0" borderId="0" xfId="0" applyFont="1" applyAlignment="1">
      <alignment vertical="top" wrapText="1"/>
    </xf>
    <xf numFmtId="0" fontId="131" fillId="0" borderId="0" xfId="5" applyFont="1" applyAlignment="1">
      <alignment vertical="top"/>
    </xf>
    <xf numFmtId="0" fontId="132" fillId="0" borderId="0" xfId="14" applyFont="1" applyAlignment="1">
      <alignment vertical="top"/>
    </xf>
    <xf numFmtId="0" fontId="1" fillId="0" borderId="0" xfId="5" applyFont="1" applyAlignment="1">
      <alignment vertical="top"/>
    </xf>
    <xf numFmtId="0" fontId="25" fillId="0" borderId="0" xfId="14" applyFont="1" applyAlignment="1">
      <alignment vertical="top"/>
    </xf>
    <xf numFmtId="0" fontId="25" fillId="0" borderId="0" xfId="14" applyFont="1" applyAlignment="1">
      <alignment vertical="top" wrapText="1"/>
    </xf>
    <xf numFmtId="0" fontId="19" fillId="5" borderId="10" xfId="15" applyFont="1" applyFill="1" applyBorder="1" applyAlignment="1">
      <alignment horizontal="center" vertical="center" wrapText="1"/>
    </xf>
    <xf numFmtId="0" fontId="133" fillId="0" borderId="10" xfId="15" applyFont="1" applyBorder="1"/>
    <xf numFmtId="0" fontId="19" fillId="0" borderId="10" xfId="15" applyFont="1" applyBorder="1"/>
    <xf numFmtId="0" fontId="19" fillId="0" borderId="10" xfId="15" quotePrefix="1" applyFont="1" applyBorder="1" applyAlignment="1">
      <alignment horizontal="center" vertical="center" wrapText="1"/>
    </xf>
    <xf numFmtId="0" fontId="25" fillId="0" borderId="21" xfId="0" applyFont="1" applyBorder="1" applyAlignment="1">
      <alignment horizontal="center" vertical="center" wrapText="1"/>
    </xf>
    <xf numFmtId="0" fontId="28" fillId="3" borderId="10" xfId="0" applyFont="1" applyFill="1" applyBorder="1" applyAlignment="1">
      <alignment vertical="center" wrapText="1"/>
    </xf>
    <xf numFmtId="3" fontId="28" fillId="3" borderId="10" xfId="0" applyNumberFormat="1" applyFont="1" applyFill="1" applyBorder="1" applyAlignment="1">
      <alignment vertical="center" wrapText="1"/>
    </xf>
    <xf numFmtId="0" fontId="29" fillId="0" borderId="10" xfId="0" applyFont="1" applyBorder="1" applyAlignment="1">
      <alignment horizontal="left" vertical="center" wrapText="1"/>
    </xf>
    <xf numFmtId="0" fontId="25" fillId="0" borderId="10" xfId="0" applyFont="1" applyBorder="1" applyAlignment="1">
      <alignment horizontal="center" vertical="center" wrapText="1"/>
    </xf>
    <xf numFmtId="0" fontId="3" fillId="0" borderId="0" xfId="5" applyFont="1" applyAlignment="1">
      <alignment wrapText="1"/>
    </xf>
    <xf numFmtId="0" fontId="28" fillId="0" borderId="10" xfId="0" applyFont="1" applyBorder="1" applyAlignment="1">
      <alignment vertical="center" wrapText="1"/>
    </xf>
    <xf numFmtId="0" fontId="27" fillId="0" borderId="10" xfId="0" applyFont="1" applyBorder="1" applyAlignment="1">
      <alignment horizontal="center" vertical="center" wrapText="1"/>
    </xf>
    <xf numFmtId="0" fontId="27" fillId="0" borderId="10" xfId="0" applyFont="1" applyBorder="1" applyAlignment="1">
      <alignment horizontal="justify" vertical="center" wrapText="1"/>
    </xf>
    <xf numFmtId="3" fontId="30" fillId="3" borderId="10" xfId="0" applyNumberFormat="1" applyFont="1" applyFill="1" applyBorder="1" applyAlignment="1">
      <alignment vertical="center" wrapText="1"/>
    </xf>
    <xf numFmtId="0" fontId="28" fillId="3" borderId="10" xfId="0" applyFont="1" applyFill="1" applyBorder="1" applyAlignment="1">
      <alignment horizontal="left" vertical="center" wrapText="1"/>
    </xf>
    <xf numFmtId="0" fontId="25" fillId="0" borderId="10" xfId="0" applyFont="1" applyBorder="1" applyAlignment="1">
      <alignment horizontal="justify" vertical="center" wrapText="1"/>
    </xf>
    <xf numFmtId="0" fontId="25" fillId="0" borderId="0" xfId="5" applyFont="1" applyAlignment="1">
      <alignment horizontal="left" vertical="center"/>
    </xf>
    <xf numFmtId="0" fontId="29" fillId="0" borderId="10" xfId="0" applyFont="1" applyBorder="1" applyAlignment="1">
      <alignment vertical="center" wrapText="1"/>
    </xf>
    <xf numFmtId="0" fontId="25" fillId="0" borderId="10" xfId="0" applyFont="1" applyBorder="1" applyAlignment="1">
      <alignment vertical="center" wrapText="1"/>
    </xf>
    <xf numFmtId="0" fontId="27" fillId="0" borderId="10" xfId="0" applyFont="1" applyBorder="1" applyAlignment="1">
      <alignment vertical="center" wrapText="1"/>
    </xf>
    <xf numFmtId="165" fontId="28" fillId="3" borderId="10" xfId="2" applyNumberFormat="1" applyFont="1" applyFill="1" applyBorder="1" applyAlignment="1">
      <alignment vertical="center" wrapText="1"/>
    </xf>
    <xf numFmtId="165" fontId="28" fillId="3" borderId="10" xfId="0" applyNumberFormat="1" applyFont="1" applyFill="1" applyBorder="1" applyAlignment="1">
      <alignment vertical="center" wrapText="1"/>
    </xf>
    <xf numFmtId="0" fontId="25" fillId="0" borderId="10" xfId="0" applyFont="1" applyBorder="1" applyAlignment="1">
      <alignment horizontal="left" vertical="center" wrapText="1"/>
    </xf>
    <xf numFmtId="0" fontId="29" fillId="0" borderId="10" xfId="0" applyFont="1" applyBorder="1" applyAlignment="1">
      <alignment horizontal="left" vertical="center"/>
    </xf>
    <xf numFmtId="3" fontId="28" fillId="3" borderId="16" xfId="0" applyNumberFormat="1" applyFont="1" applyFill="1" applyBorder="1" applyAlignment="1">
      <alignment vertical="center" wrapText="1"/>
    </xf>
    <xf numFmtId="0" fontId="29" fillId="0" borderId="16" xfId="0" applyFont="1" applyBorder="1" applyAlignment="1">
      <alignment horizontal="left" vertical="center" wrapText="1"/>
    </xf>
    <xf numFmtId="0" fontId="28" fillId="0" borderId="10" xfId="0" applyFont="1" applyBorder="1" applyAlignment="1">
      <alignment vertical="center"/>
    </xf>
    <xf numFmtId="0" fontId="32" fillId="0" borderId="10" xfId="0" applyFont="1" applyBorder="1" applyAlignment="1">
      <alignment vertical="center" wrapText="1"/>
    </xf>
    <xf numFmtId="164" fontId="32" fillId="0" borderId="10" xfId="1" applyNumberFormat="1" applyFont="1" applyBorder="1" applyAlignment="1">
      <alignment vertical="center" wrapText="1"/>
    </xf>
    <xf numFmtId="0" fontId="32" fillId="0" borderId="10" xfId="0" applyFont="1" applyBorder="1" applyAlignment="1">
      <alignment horizontal="left" vertical="center" wrapText="1"/>
    </xf>
    <xf numFmtId="0" fontId="31" fillId="0" borderId="10" xfId="0" applyFont="1" applyBorder="1" applyAlignment="1">
      <alignment vertical="center" wrapText="1"/>
    </xf>
    <xf numFmtId="164" fontId="32" fillId="0" borderId="10" xfId="1" applyNumberFormat="1" applyFont="1" applyFill="1" applyBorder="1" applyAlignment="1">
      <alignment vertical="center" wrapText="1"/>
    </xf>
    <xf numFmtId="0" fontId="18" fillId="0" borderId="0" xfId="5" applyFont="1" applyAlignment="1">
      <alignment horizontal="center"/>
    </xf>
    <xf numFmtId="0" fontId="19" fillId="0" borderId="0" xfId="5" applyFont="1" applyAlignment="1">
      <alignment horizontal="center"/>
    </xf>
    <xf numFmtId="0" fontId="2" fillId="2" borderId="59" xfId="0" applyFont="1" applyFill="1" applyBorder="1" applyAlignment="1">
      <alignment vertical="center" wrapText="1"/>
    </xf>
    <xf numFmtId="14" fontId="2" fillId="2" borderId="60" xfId="0" applyNumberFormat="1" applyFont="1" applyFill="1" applyBorder="1" applyAlignment="1">
      <alignment horizontal="center" vertical="center" wrapText="1"/>
    </xf>
    <xf numFmtId="3" fontId="4" fillId="0" borderId="10" xfId="0" applyNumberFormat="1" applyFont="1" applyBorder="1" applyAlignment="1">
      <alignment vertical="center" wrapText="1"/>
    </xf>
    <xf numFmtId="0" fontId="19" fillId="0" borderId="10" xfId="0" applyFont="1" applyBorder="1" applyAlignment="1">
      <alignment horizontal="left" vertical="center" wrapText="1" indent="1"/>
    </xf>
    <xf numFmtId="3" fontId="0" fillId="0" borderId="10" xfId="0" applyNumberFormat="1" applyBorder="1" applyAlignment="1">
      <alignment vertical="center" wrapText="1"/>
    </xf>
    <xf numFmtId="0" fontId="19" fillId="3" borderId="10" xfId="0" applyFont="1" applyFill="1" applyBorder="1" applyAlignment="1">
      <alignment horizontal="left" vertical="center" wrapText="1" indent="1"/>
    </xf>
    <xf numFmtId="0" fontId="20" fillId="2" borderId="0" xfId="5" applyFont="1" applyFill="1" applyAlignment="1">
      <alignment vertical="center"/>
    </xf>
    <xf numFmtId="2" fontId="1" fillId="0" borderId="22" xfId="1" applyNumberFormat="1" applyFont="1" applyBorder="1"/>
    <xf numFmtId="49" fontId="63" fillId="0" borderId="0" xfId="5" applyNumberFormat="1" applyFont="1" applyAlignment="1">
      <alignment vertical="center" wrapText="1"/>
    </xf>
    <xf numFmtId="0" fontId="57" fillId="0" borderId="22" xfId="0" applyFont="1" applyBorder="1" applyAlignment="1">
      <alignment vertical="center" wrapText="1"/>
    </xf>
    <xf numFmtId="43" fontId="19" fillId="0" borderId="22" xfId="1" applyFont="1" applyBorder="1"/>
    <xf numFmtId="0" fontId="59" fillId="8" borderId="22" xfId="0" applyFont="1" applyFill="1" applyBorder="1" applyAlignment="1">
      <alignment horizontal="left" vertical="center" wrapText="1" indent="1"/>
    </xf>
    <xf numFmtId="0" fontId="59" fillId="8" borderId="22" xfId="0" quotePrefix="1" applyFont="1" applyFill="1" applyBorder="1" applyAlignment="1">
      <alignment horizontal="center" vertical="center" wrapText="1"/>
    </xf>
    <xf numFmtId="0" fontId="0" fillId="5" borderId="22" xfId="0" applyFill="1" applyBorder="1"/>
    <xf numFmtId="0" fontId="60" fillId="0" borderId="22" xfId="0" applyFont="1" applyBorder="1" applyAlignment="1">
      <alignment vertical="center" wrapText="1"/>
    </xf>
    <xf numFmtId="3" fontId="19" fillId="0" borderId="25" xfId="5" applyNumberFormat="1" applyFont="1" applyBorder="1" applyAlignment="1">
      <alignment vertical="center" wrapText="1"/>
    </xf>
    <xf numFmtId="3" fontId="19" fillId="0" borderId="22" xfId="5" applyNumberFormat="1" applyFont="1" applyBorder="1" applyAlignment="1">
      <alignment vertical="center" wrapText="1"/>
    </xf>
    <xf numFmtId="3" fontId="19" fillId="0" borderId="22" xfId="5" quotePrefix="1" applyNumberFormat="1" applyFont="1" applyBorder="1" applyAlignment="1">
      <alignment vertical="center" wrapText="1"/>
    </xf>
    <xf numFmtId="49" fontId="63" fillId="3" borderId="0" xfId="5" applyNumberFormat="1" applyFont="1" applyFill="1" applyAlignment="1">
      <alignment vertical="center" wrapText="1"/>
    </xf>
    <xf numFmtId="49" fontId="63" fillId="3" borderId="0" xfId="5" applyNumberFormat="1" applyFont="1" applyFill="1"/>
    <xf numFmtId="0" fontId="57" fillId="0" borderId="10" xfId="0" applyFont="1" applyBorder="1" applyAlignment="1">
      <alignment horizontal="center" vertical="center" wrapText="1"/>
    </xf>
    <xf numFmtId="0" fontId="59" fillId="8" borderId="13" xfId="0" applyFont="1" applyFill="1" applyBorder="1" applyAlignment="1">
      <alignment vertical="center" wrapText="1"/>
    </xf>
    <xf numFmtId="0" fontId="4" fillId="0" borderId="10" xfId="5" applyFont="1" applyBorder="1" applyAlignment="1">
      <alignment vertical="center"/>
    </xf>
    <xf numFmtId="0" fontId="1" fillId="0" borderId="10" xfId="5" applyFont="1" applyBorder="1" applyAlignment="1">
      <alignment vertical="center"/>
    </xf>
    <xf numFmtId="0" fontId="25" fillId="3" borderId="10" xfId="0" applyFont="1" applyFill="1" applyBorder="1" applyAlignment="1">
      <alignment vertical="center" wrapText="1"/>
    </xf>
    <xf numFmtId="0" fontId="27" fillId="0" borderId="21" xfId="0" applyFont="1" applyBorder="1" applyAlignment="1">
      <alignment horizontal="center" vertical="center" wrapText="1"/>
    </xf>
    <xf numFmtId="0" fontId="27" fillId="3" borderId="10" xfId="0" applyFont="1" applyFill="1" applyBorder="1" applyAlignment="1">
      <alignment vertical="center" wrapText="1"/>
    </xf>
    <xf numFmtId="0" fontId="21" fillId="0" borderId="0" xfId="6" applyFont="1"/>
    <xf numFmtId="0" fontId="19" fillId="0" borderId="0" xfId="6" applyFont="1" applyAlignment="1">
      <alignment horizontal="center"/>
    </xf>
    <xf numFmtId="0" fontId="25" fillId="3" borderId="21" xfId="0" applyFont="1" applyFill="1" applyBorder="1" applyAlignment="1">
      <alignment vertical="center" wrapText="1"/>
    </xf>
    <xf numFmtId="0" fontId="25" fillId="0" borderId="10" xfId="6" quotePrefix="1" applyFont="1" applyBorder="1" applyAlignment="1">
      <alignment vertical="center"/>
    </xf>
    <xf numFmtId="0" fontId="25" fillId="0" borderId="10" xfId="6" quotePrefix="1" applyFont="1" applyBorder="1" applyAlignment="1">
      <alignment vertical="center" wrapText="1"/>
    </xf>
    <xf numFmtId="3" fontId="25" fillId="0" borderId="10" xfId="6" quotePrefix="1" applyNumberFormat="1" applyFont="1" applyBorder="1" applyAlignment="1">
      <alignment vertical="center"/>
    </xf>
    <xf numFmtId="3" fontId="27" fillId="3" borderId="10" xfId="6" quotePrefix="1" applyNumberFormat="1" applyFont="1" applyFill="1" applyBorder="1" applyAlignment="1">
      <alignment vertical="center" wrapText="1"/>
    </xf>
    <xf numFmtId="3" fontId="25" fillId="3" borderId="10" xfId="6" quotePrefix="1" applyNumberFormat="1" applyFont="1" applyFill="1" applyBorder="1" applyAlignment="1">
      <alignment vertical="center" wrapText="1"/>
    </xf>
    <xf numFmtId="3" fontId="30" fillId="3" borderId="10" xfId="6" quotePrefix="1" applyNumberFormat="1" applyFont="1" applyFill="1" applyBorder="1" applyAlignment="1">
      <alignment vertical="center" wrapText="1"/>
    </xf>
    <xf numFmtId="3" fontId="33" fillId="3" borderId="10" xfId="6" quotePrefix="1" applyNumberFormat="1" applyFont="1" applyFill="1" applyBorder="1" applyAlignment="1">
      <alignment vertical="center" wrapText="1"/>
    </xf>
    <xf numFmtId="3" fontId="134" fillId="3" borderId="10" xfId="6" quotePrefix="1" applyNumberFormat="1" applyFont="1" applyFill="1" applyBorder="1" applyAlignment="1">
      <alignment vertical="center" wrapText="1"/>
    </xf>
    <xf numFmtId="3" fontId="27" fillId="0" borderId="10" xfId="6" quotePrefix="1" applyNumberFormat="1" applyFont="1" applyBorder="1" applyAlignment="1">
      <alignment vertical="center" wrapText="1"/>
    </xf>
    <xf numFmtId="165" fontId="25" fillId="0" borderId="10" xfId="2" quotePrefix="1" applyNumberFormat="1" applyFont="1" applyBorder="1" applyAlignment="1">
      <alignment vertical="center" wrapText="1"/>
    </xf>
    <xf numFmtId="165" fontId="28" fillId="0" borderId="10" xfId="2" quotePrefix="1" applyNumberFormat="1" applyFont="1" applyBorder="1" applyAlignment="1">
      <alignment vertical="center" wrapText="1"/>
    </xf>
    <xf numFmtId="0" fontId="28" fillId="0" borderId="10" xfId="6" quotePrefix="1" applyFont="1" applyBorder="1" applyAlignment="1">
      <alignment horizontal="right" vertical="center" wrapText="1"/>
    </xf>
    <xf numFmtId="3" fontId="28" fillId="0" borderId="10" xfId="6" quotePrefix="1" applyNumberFormat="1" applyFont="1" applyBorder="1" applyAlignment="1">
      <alignment vertical="center" wrapText="1"/>
    </xf>
    <xf numFmtId="3" fontId="25" fillId="0" borderId="10" xfId="0" quotePrefix="1" applyNumberFormat="1" applyFont="1" applyBorder="1" applyAlignment="1">
      <alignment wrapText="1"/>
    </xf>
    <xf numFmtId="3" fontId="28" fillId="0" borderId="10" xfId="0" quotePrefix="1" applyNumberFormat="1" applyFont="1" applyBorder="1" applyAlignment="1">
      <alignment wrapText="1"/>
    </xf>
    <xf numFmtId="0" fontId="135" fillId="0" borderId="0" xfId="0" applyFont="1" applyAlignment="1">
      <alignment vertical="center" wrapText="1"/>
    </xf>
    <xf numFmtId="0" fontId="27" fillId="3" borderId="21" xfId="0" applyFont="1" applyFill="1" applyBorder="1" applyAlignment="1">
      <alignment vertical="center" wrapText="1"/>
    </xf>
    <xf numFmtId="0" fontId="92" fillId="0" borderId="0" xfId="5" applyFont="1" applyAlignment="1">
      <alignment vertical="center"/>
    </xf>
    <xf numFmtId="10" fontId="109" fillId="0" borderId="55" xfId="2" applyNumberFormat="1" applyFont="1" applyBorder="1" applyAlignment="1">
      <alignment vertical="center"/>
    </xf>
    <xf numFmtId="9" fontId="109" fillId="0" borderId="54" xfId="2" applyFont="1" applyBorder="1" applyAlignment="1">
      <alignment vertical="center" wrapText="1"/>
    </xf>
    <xf numFmtId="9" fontId="109" fillId="0" borderId="55" xfId="2" applyFont="1" applyBorder="1" applyAlignment="1">
      <alignment vertical="center" wrapText="1"/>
    </xf>
    <xf numFmtId="43" fontId="19" fillId="7" borderId="10" xfId="1" applyFont="1" applyFill="1" applyBorder="1" applyAlignment="1">
      <alignment horizontal="center" vertical="center" wrapText="1"/>
    </xf>
    <xf numFmtId="0" fontId="40" fillId="2" borderId="0" xfId="0" applyFont="1" applyFill="1" applyAlignment="1">
      <alignment horizontal="center" vertical="center" wrapText="1"/>
    </xf>
    <xf numFmtId="0" fontId="19" fillId="0" borderId="13" xfId="15" applyFont="1" applyBorder="1" applyAlignment="1">
      <alignment horizontal="center" vertical="center" wrapText="1"/>
    </xf>
    <xf numFmtId="0" fontId="19" fillId="0" borderId="15" xfId="15" applyFont="1" applyBorder="1" applyAlignment="1">
      <alignment horizontal="center" vertical="center" wrapText="1"/>
    </xf>
    <xf numFmtId="43" fontId="19" fillId="0" borderId="0" xfId="5" applyNumberFormat="1" applyFont="1"/>
    <xf numFmtId="177" fontId="19" fillId="0" borderId="0" xfId="2" applyNumberFormat="1" applyFont="1"/>
    <xf numFmtId="165" fontId="19" fillId="0" borderId="10" xfId="2" applyNumberFormat="1" applyFont="1" applyBorder="1" applyAlignment="1">
      <alignment horizontal="center" vertical="center" wrapText="1"/>
    </xf>
    <xf numFmtId="10" fontId="19" fillId="0" borderId="10" xfId="2" applyNumberFormat="1" applyFont="1" applyBorder="1" applyAlignment="1">
      <alignment horizontal="center" vertical="center" wrapText="1"/>
    </xf>
    <xf numFmtId="0" fontId="29" fillId="0" borderId="10" xfId="5" applyFont="1" applyBorder="1" applyAlignment="1">
      <alignment horizontal="left" vertical="center" wrapText="1"/>
    </xf>
    <xf numFmtId="0" fontId="29" fillId="0" borderId="10" xfId="5" applyFont="1" applyBorder="1" applyAlignment="1">
      <alignment horizontal="left" vertical="center"/>
    </xf>
    <xf numFmtId="0" fontId="29" fillId="0" borderId="16" xfId="5" applyFont="1" applyBorder="1" applyAlignment="1">
      <alignment horizontal="left" vertical="center" wrapText="1"/>
    </xf>
    <xf numFmtId="0" fontId="28" fillId="3" borderId="21" xfId="5" applyFont="1" applyFill="1" applyBorder="1" applyAlignment="1">
      <alignment vertical="center" wrapText="1"/>
    </xf>
    <xf numFmtId="3" fontId="28" fillId="3" borderId="21" xfId="5" applyNumberFormat="1" applyFont="1" applyFill="1" applyBorder="1" applyAlignment="1">
      <alignment vertical="center" wrapText="1"/>
    </xf>
    <xf numFmtId="0" fontId="29" fillId="0" borderId="21" xfId="5" applyFont="1" applyBorder="1" applyAlignment="1">
      <alignment horizontal="left" vertical="center" wrapText="1"/>
    </xf>
    <xf numFmtId="0" fontId="96" fillId="0" borderId="0" xfId="5" applyFont="1" applyAlignment="1">
      <alignment horizontal="left" vertical="center" wrapText="1"/>
    </xf>
    <xf numFmtId="0" fontId="19" fillId="0" borderId="15" xfId="5" applyFont="1" applyBorder="1" applyAlignment="1">
      <alignment horizontal="center"/>
    </xf>
    <xf numFmtId="43" fontId="1" fillId="3" borderId="0" xfId="1" applyFont="1" applyFill="1" applyAlignment="1">
      <alignment wrapText="1"/>
    </xf>
    <xf numFmtId="43" fontId="1" fillId="3" borderId="10" xfId="1" applyFont="1" applyFill="1" applyBorder="1" applyAlignment="1">
      <alignment wrapText="1"/>
    </xf>
    <xf numFmtId="43" fontId="1" fillId="3" borderId="0" xfId="1" applyFont="1" applyFill="1"/>
    <xf numFmtId="43" fontId="1" fillId="3" borderId="10" xfId="1" applyFont="1" applyFill="1" applyBorder="1"/>
    <xf numFmtId="0" fontId="83" fillId="15" borderId="10" xfId="0" applyFont="1" applyFill="1" applyBorder="1" applyAlignment="1">
      <alignment wrapText="1"/>
    </xf>
    <xf numFmtId="0" fontId="84" fillId="15" borderId="10" xfId="0" applyFont="1" applyFill="1" applyBorder="1" applyAlignment="1">
      <alignment wrapText="1"/>
    </xf>
    <xf numFmtId="0" fontId="22" fillId="0" borderId="10" xfId="5" applyFont="1" applyBorder="1" applyAlignment="1">
      <alignment vertical="center" wrapText="1"/>
    </xf>
    <xf numFmtId="0" fontId="50" fillId="0" borderId="10" xfId="5" applyFont="1" applyBorder="1" applyAlignment="1">
      <alignment vertical="center" wrapText="1"/>
    </xf>
    <xf numFmtId="0" fontId="25" fillId="3" borderId="0" xfId="6" applyFont="1" applyFill="1"/>
    <xf numFmtId="0" fontId="25" fillId="3" borderId="0" xfId="6" applyFont="1" applyFill="1" applyAlignment="1">
      <alignment horizontal="center"/>
    </xf>
    <xf numFmtId="0" fontId="25" fillId="3" borderId="0" xfId="6" applyFont="1" applyFill="1" applyAlignment="1">
      <alignment vertical="center"/>
    </xf>
    <xf numFmtId="0" fontId="27" fillId="3" borderId="0" xfId="5" applyFont="1" applyFill="1"/>
    <xf numFmtId="175" fontId="25" fillId="3" borderId="0" xfId="6" applyNumberFormat="1" applyFont="1" applyFill="1"/>
    <xf numFmtId="43" fontId="25" fillId="3" borderId="0" xfId="8" applyFont="1" applyFill="1"/>
    <xf numFmtId="0" fontId="27" fillId="3" borderId="0" xfId="6" applyFont="1" applyFill="1"/>
    <xf numFmtId="0" fontId="25" fillId="3" borderId="0" xfId="5" applyFont="1" applyFill="1" applyAlignment="1">
      <alignment horizontal="center"/>
    </xf>
    <xf numFmtId="0" fontId="25" fillId="8" borderId="13" xfId="5" applyFont="1" applyFill="1" applyBorder="1" applyAlignment="1">
      <alignment horizontal="center" vertical="center" wrapText="1"/>
    </xf>
    <xf numFmtId="0" fontId="25" fillId="0" borderId="13" xfId="5" applyFont="1" applyBorder="1" applyAlignment="1">
      <alignment horizontal="center" vertical="center" wrapText="1"/>
    </xf>
    <xf numFmtId="0" fontId="28" fillId="9" borderId="13" xfId="5" applyFont="1" applyFill="1" applyBorder="1" applyAlignment="1">
      <alignment vertical="center" wrapText="1"/>
    </xf>
    <xf numFmtId="0" fontId="25" fillId="0" borderId="13" xfId="5" applyFont="1" applyBorder="1" applyAlignment="1">
      <alignment vertical="center" wrapText="1"/>
    </xf>
    <xf numFmtId="0" fontId="28" fillId="9" borderId="15" xfId="5" applyFont="1" applyFill="1" applyBorder="1" applyAlignment="1">
      <alignment vertical="center" wrapText="1"/>
    </xf>
    <xf numFmtId="0" fontId="28" fillId="9" borderId="21" xfId="5" applyFont="1" applyFill="1" applyBorder="1" applyAlignment="1">
      <alignment vertical="center" wrapText="1"/>
    </xf>
    <xf numFmtId="43" fontId="123" fillId="3" borderId="0" xfId="1" applyFont="1" applyFill="1" applyAlignment="1">
      <alignment wrapText="1"/>
    </xf>
    <xf numFmtId="43" fontId="137" fillId="3" borderId="10" xfId="1" applyFont="1" applyFill="1" applyBorder="1" applyAlignment="1">
      <alignment wrapText="1"/>
    </xf>
    <xf numFmtId="0" fontId="30" fillId="0" borderId="14" xfId="5" applyFont="1" applyBorder="1" applyAlignment="1">
      <alignment vertical="center" wrapText="1"/>
    </xf>
    <xf numFmtId="0" fontId="25" fillId="9" borderId="13" xfId="5" applyFont="1" applyFill="1" applyBorder="1" applyAlignment="1">
      <alignment vertical="center"/>
    </xf>
    <xf numFmtId="0" fontId="126" fillId="0" borderId="61" xfId="0" applyFont="1" applyBorder="1" applyAlignment="1">
      <alignment wrapText="1"/>
    </xf>
    <xf numFmtId="0" fontId="126" fillId="9" borderId="62" xfId="0" applyFont="1" applyFill="1" applyBorder="1" applyAlignment="1">
      <alignment wrapText="1"/>
    </xf>
    <xf numFmtId="0" fontId="25" fillId="9" borderId="21" xfId="5" applyFont="1" applyFill="1" applyBorder="1" applyAlignment="1">
      <alignment vertical="center"/>
    </xf>
    <xf numFmtId="0" fontId="32" fillId="4" borderId="21" xfId="5" applyFont="1" applyFill="1" applyBorder="1" applyAlignment="1">
      <alignment vertical="center"/>
    </xf>
    <xf numFmtId="0" fontId="19" fillId="0" borderId="16" xfId="15" applyFont="1" applyBorder="1" applyAlignment="1">
      <alignment horizontal="center" vertical="center" wrapText="1"/>
    </xf>
    <xf numFmtId="0" fontId="19" fillId="6" borderId="12" xfId="15" applyFont="1" applyFill="1" applyBorder="1" applyAlignment="1">
      <alignment horizontal="center" vertical="center" wrapText="1"/>
    </xf>
    <xf numFmtId="0" fontId="19" fillId="6" borderId="21" xfId="15" applyFont="1" applyFill="1" applyBorder="1" applyAlignment="1">
      <alignment wrapText="1"/>
    </xf>
    <xf numFmtId="0" fontId="19" fillId="0" borderId="21" xfId="15" applyFont="1" applyBorder="1" applyAlignment="1">
      <alignment horizontal="center" vertical="center" wrapText="1"/>
    </xf>
    <xf numFmtId="43" fontId="1" fillId="0" borderId="10" xfId="1" applyFont="1" applyBorder="1" applyAlignment="1">
      <alignment horizontal="center" vertical="center"/>
    </xf>
    <xf numFmtId="0" fontId="19" fillId="0" borderId="13" xfId="15" applyFont="1" applyBorder="1" applyAlignment="1">
      <alignment horizontal="left" vertical="center" wrapText="1"/>
    </xf>
    <xf numFmtId="0" fontId="19" fillId="0" borderId="13" xfId="15" applyFont="1" applyBorder="1" applyAlignment="1">
      <alignment vertical="center" wrapText="1"/>
    </xf>
    <xf numFmtId="0" fontId="19" fillId="5" borderId="15" xfId="15" applyFont="1" applyFill="1" applyBorder="1" applyAlignment="1">
      <alignment horizontal="center" vertical="center" wrapText="1"/>
    </xf>
    <xf numFmtId="0" fontId="19" fillId="5" borderId="12" xfId="15" applyFont="1" applyFill="1" applyBorder="1" applyAlignment="1">
      <alignment horizontal="center" vertical="center" wrapText="1"/>
    </xf>
    <xf numFmtId="0" fontId="19" fillId="5" borderId="21" xfId="15" applyFont="1" applyFill="1" applyBorder="1" applyAlignment="1">
      <alignment horizontal="center" vertical="center" wrapText="1"/>
    </xf>
    <xf numFmtId="49" fontId="31" fillId="0" borderId="22" xfId="5" applyNumberFormat="1" applyFont="1" applyBorder="1" applyAlignment="1">
      <alignment horizontal="center" vertical="center" wrapText="1"/>
    </xf>
    <xf numFmtId="0" fontId="31" fillId="0" borderId="24" xfId="5" applyFont="1" applyBorder="1" applyAlignment="1">
      <alignment vertical="center" wrapText="1"/>
    </xf>
    <xf numFmtId="43" fontId="32" fillId="0" borderId="22" xfId="1" applyFont="1" applyBorder="1"/>
    <xf numFmtId="49" fontId="32" fillId="0" borderId="25" xfId="5" applyNumberFormat="1" applyFont="1" applyBorder="1" applyAlignment="1">
      <alignment horizontal="center" vertical="center" wrapText="1"/>
    </xf>
    <xf numFmtId="0" fontId="32" fillId="0" borderId="26" xfId="5" applyFont="1" applyBorder="1" applyAlignment="1">
      <alignment vertical="center" wrapText="1"/>
    </xf>
    <xf numFmtId="0" fontId="32" fillId="0" borderId="26" xfId="5" applyFont="1" applyBorder="1" applyAlignment="1">
      <alignment horizontal="left" vertical="center" wrapText="1" indent="1"/>
    </xf>
    <xf numFmtId="49" fontId="31" fillId="0" borderId="25" xfId="5" applyNumberFormat="1" applyFont="1" applyBorder="1" applyAlignment="1">
      <alignment horizontal="center" vertical="center" wrapText="1"/>
    </xf>
    <xf numFmtId="0" fontId="31" fillId="0" borderId="26" xfId="5" applyFont="1" applyBorder="1" applyAlignment="1">
      <alignment vertical="center" wrapText="1"/>
    </xf>
    <xf numFmtId="0" fontId="25" fillId="0" borderId="22" xfId="5" applyFont="1" applyBorder="1"/>
    <xf numFmtId="0" fontId="25" fillId="3" borderId="22" xfId="5" applyFont="1" applyFill="1" applyBorder="1" applyAlignment="1">
      <alignment vertical="center" wrapText="1"/>
    </xf>
    <xf numFmtId="0" fontId="25" fillId="0" borderId="22" xfId="5" applyFont="1" applyBorder="1" applyAlignment="1">
      <alignment horizontal="center"/>
    </xf>
    <xf numFmtId="0" fontId="25" fillId="3" borderId="22" xfId="5" applyFont="1" applyFill="1" applyBorder="1" applyAlignment="1">
      <alignment horizontal="center" vertical="center" wrapText="1"/>
    </xf>
    <xf numFmtId="0" fontId="25" fillId="0" borderId="22" xfId="5" applyFont="1" applyBorder="1" applyAlignment="1">
      <alignment horizontal="center" vertical="center" wrapText="1"/>
    </xf>
    <xf numFmtId="0" fontId="29" fillId="3" borderId="22" xfId="5" applyFont="1" applyFill="1" applyBorder="1" applyAlignment="1">
      <alignment vertical="center" wrapText="1"/>
    </xf>
    <xf numFmtId="0" fontId="138" fillId="13" borderId="22" xfId="5" applyFont="1" applyFill="1" applyBorder="1" applyAlignment="1">
      <alignment horizontal="center" vertical="center" wrapText="1"/>
    </xf>
    <xf numFmtId="43" fontId="29" fillId="3" borderId="22" xfId="1" applyFont="1" applyFill="1" applyBorder="1" applyAlignment="1">
      <alignment horizontal="center" vertical="center" wrapText="1"/>
    </xf>
    <xf numFmtId="43" fontId="25" fillId="0" borderId="22" xfId="1" applyFont="1" applyBorder="1" applyAlignment="1">
      <alignment horizontal="center"/>
    </xf>
    <xf numFmtId="0" fontId="64" fillId="0" borderId="13" xfId="5" applyFont="1" applyBorder="1" applyAlignment="1">
      <alignment vertical="center" wrapText="1"/>
    </xf>
    <xf numFmtId="0" fontId="76" fillId="0" borderId="13" xfId="5" applyFont="1" applyBorder="1" applyAlignment="1">
      <alignment vertical="center" wrapText="1"/>
    </xf>
    <xf numFmtId="0" fontId="84" fillId="15" borderId="11" xfId="0" applyFont="1" applyFill="1" applyBorder="1" applyAlignment="1">
      <alignment wrapText="1"/>
    </xf>
    <xf numFmtId="0" fontId="83" fillId="15" borderId="11" xfId="0" applyFont="1" applyFill="1" applyBorder="1" applyAlignment="1">
      <alignment wrapText="1"/>
    </xf>
    <xf numFmtId="0" fontId="82" fillId="14" borderId="14" xfId="0" applyFont="1" applyFill="1" applyBorder="1" applyAlignment="1">
      <alignment wrapText="1"/>
    </xf>
    <xf numFmtId="0" fontId="84" fillId="15" borderId="9" xfId="0" applyFont="1" applyFill="1" applyBorder="1" applyAlignment="1">
      <alignment wrapText="1"/>
    </xf>
    <xf numFmtId="0" fontId="82" fillId="14" borderId="9" xfId="0" applyFont="1" applyFill="1" applyBorder="1" applyAlignment="1">
      <alignment wrapText="1"/>
    </xf>
    <xf numFmtId="0" fontId="82" fillId="14" borderId="0" xfId="0" applyFont="1" applyFill="1" applyAlignment="1">
      <alignment wrapText="1"/>
    </xf>
    <xf numFmtId="0" fontId="83" fillId="15" borderId="9" xfId="0" applyFont="1" applyFill="1" applyBorder="1" applyAlignment="1">
      <alignment wrapText="1"/>
    </xf>
    <xf numFmtId="174" fontId="19" fillId="0" borderId="0" xfId="2" applyNumberFormat="1" applyFont="1"/>
    <xf numFmtId="178" fontId="19" fillId="0" borderId="0" xfId="5" applyNumberFormat="1" applyFont="1"/>
    <xf numFmtId="4" fontId="18" fillId="0" borderId="10" xfId="12" applyNumberFormat="1" applyFont="1" applyFill="1" applyAlignment="1">
      <alignment horizontal="center" vertical="center"/>
      <protection locked="0"/>
    </xf>
    <xf numFmtId="4" fontId="18" fillId="0" borderId="10" xfId="12" applyNumberFormat="1" applyFont="1" applyFill="1" applyAlignment="1">
      <alignment horizontal="center" vertical="center" wrapText="1"/>
      <protection locked="0"/>
    </xf>
    <xf numFmtId="10" fontId="18" fillId="0" borderId="10" xfId="2" applyNumberFormat="1" applyFont="1" applyFill="1" applyBorder="1" applyAlignment="1" applyProtection="1">
      <alignment horizontal="center" vertical="center" wrapText="1"/>
      <protection locked="0"/>
    </xf>
    <xf numFmtId="176" fontId="127" fillId="0" borderId="0" xfId="7" applyNumberFormat="1" applyFont="1" applyFill="1"/>
    <xf numFmtId="165" fontId="28" fillId="0" borderId="10" xfId="7" applyNumberFormat="1" applyFont="1" applyFill="1" applyBorder="1" applyAlignment="1">
      <alignment vertical="center" wrapText="1"/>
    </xf>
    <xf numFmtId="165" fontId="28" fillId="0" borderId="10" xfId="5" applyNumberFormat="1" applyFont="1" applyBorder="1" applyAlignment="1">
      <alignment vertical="center" wrapText="1"/>
    </xf>
    <xf numFmtId="0" fontId="25" fillId="0" borderId="10" xfId="5" applyFont="1" applyBorder="1" applyAlignment="1">
      <alignment horizontal="left" vertical="center" wrapText="1"/>
    </xf>
    <xf numFmtId="0" fontId="139" fillId="2" borderId="0" xfId="5" applyFont="1" applyFill="1" applyAlignment="1">
      <alignment vertical="center" wrapText="1"/>
    </xf>
    <xf numFmtId="0" fontId="2" fillId="2" borderId="9" xfId="5" applyFont="1" applyFill="1" applyBorder="1" applyAlignment="1">
      <alignment vertical="center" wrapText="1"/>
    </xf>
    <xf numFmtId="0" fontId="5" fillId="2" borderId="10" xfId="5" applyFont="1" applyFill="1" applyBorder="1" applyAlignment="1">
      <alignment horizontal="center" vertical="center" wrapText="1"/>
    </xf>
    <xf numFmtId="0" fontId="139" fillId="2" borderId="11" xfId="5" applyFont="1" applyFill="1" applyBorder="1" applyAlignment="1">
      <alignment vertical="center" wrapText="1"/>
    </xf>
    <xf numFmtId="0" fontId="139" fillId="2" borderId="12" xfId="5" applyFont="1" applyFill="1" applyBorder="1" applyAlignment="1">
      <alignment vertical="center" wrapText="1"/>
    </xf>
    <xf numFmtId="0" fontId="12" fillId="2" borderId="10" xfId="5" applyFont="1" applyFill="1" applyBorder="1" applyAlignment="1">
      <alignment horizontal="center" vertical="center" wrapText="1"/>
    </xf>
    <xf numFmtId="0" fontId="9" fillId="2" borderId="0" xfId="5" applyFont="1" applyFill="1"/>
    <xf numFmtId="0" fontId="12" fillId="2" borderId="0" xfId="5" applyFont="1" applyFill="1" applyAlignment="1">
      <alignment vertical="center" wrapText="1"/>
    </xf>
    <xf numFmtId="0" fontId="1" fillId="2" borderId="0" xfId="5" applyFont="1" applyFill="1"/>
    <xf numFmtId="0" fontId="5" fillId="2" borderId="0" xfId="5" applyFont="1" applyFill="1"/>
    <xf numFmtId="0" fontId="5" fillId="2" borderId="0" xfId="5" applyFont="1" applyFill="1" applyAlignment="1">
      <alignment horizontal="right"/>
    </xf>
    <xf numFmtId="0" fontId="5" fillId="2" borderId="10" xfId="5" applyFont="1" applyFill="1" applyBorder="1" applyAlignment="1">
      <alignment horizontal="center" vertical="center"/>
    </xf>
    <xf numFmtId="0" fontId="5" fillId="2" borderId="10" xfId="5" applyFont="1" applyFill="1" applyBorder="1" applyAlignment="1">
      <alignment vertical="center" wrapText="1"/>
    </xf>
    <xf numFmtId="0" fontId="5" fillId="2" borderId="16" xfId="5" applyFont="1" applyFill="1" applyBorder="1" applyAlignment="1">
      <alignment horizontal="center" vertical="center" wrapText="1"/>
    </xf>
    <xf numFmtId="0" fontId="5" fillId="2" borderId="16" xfId="5" applyFont="1" applyFill="1" applyBorder="1" applyAlignment="1">
      <alignment vertical="top" wrapText="1"/>
    </xf>
    <xf numFmtId="0" fontId="55" fillId="0" borderId="14" xfId="5" applyFont="1" applyBorder="1" applyAlignment="1">
      <alignment horizontal="center" vertical="center" wrapText="1"/>
    </xf>
    <xf numFmtId="0" fontId="55" fillId="0" borderId="10" xfId="5" applyFont="1" applyBorder="1" applyAlignment="1">
      <alignment horizontal="center" vertical="center" wrapText="1"/>
    </xf>
    <xf numFmtId="0" fontId="18" fillId="3" borderId="10" xfId="5" applyFont="1" applyFill="1" applyBorder="1" applyAlignment="1">
      <alignment horizontal="center" vertical="center" wrapText="1"/>
    </xf>
    <xf numFmtId="0" fontId="55" fillId="0" borderId="10" xfId="5" applyFont="1" applyBorder="1" applyAlignment="1">
      <alignment horizontal="left" vertical="center" wrapText="1"/>
    </xf>
    <xf numFmtId="4" fontId="55" fillId="0" borderId="10" xfId="5" applyNumberFormat="1" applyFont="1" applyBorder="1" applyAlignment="1">
      <alignment horizontal="center" vertical="center" wrapText="1"/>
    </xf>
    <xf numFmtId="4" fontId="18" fillId="0" borderId="10" xfId="5" applyNumberFormat="1" applyFont="1" applyBorder="1" applyAlignment="1">
      <alignment horizontal="center" vertical="center" wrapText="1"/>
    </xf>
    <xf numFmtId="0" fontId="55" fillId="10" borderId="10" xfId="5" applyFont="1" applyFill="1" applyBorder="1" applyAlignment="1">
      <alignment horizontal="left" vertical="center" wrapText="1"/>
    </xf>
    <xf numFmtId="0" fontId="55" fillId="10" borderId="10" xfId="5" applyFont="1" applyFill="1" applyBorder="1" applyAlignment="1">
      <alignment horizontal="center" vertical="center" wrapText="1"/>
    </xf>
    <xf numFmtId="0" fontId="62" fillId="10" borderId="10" xfId="5" applyFont="1" applyFill="1" applyBorder="1" applyAlignment="1">
      <alignment horizontal="center" vertical="center" wrapText="1"/>
    </xf>
    <xf numFmtId="0" fontId="55" fillId="3" borderId="10" xfId="5" applyFont="1" applyFill="1" applyBorder="1" applyAlignment="1">
      <alignment horizontal="center" vertical="center" wrapText="1"/>
    </xf>
    <xf numFmtId="0" fontId="18" fillId="0" borderId="10" xfId="5" applyFont="1" applyBorder="1" applyAlignment="1">
      <alignment horizontal="center" vertical="center" wrapText="1"/>
    </xf>
    <xf numFmtId="0" fontId="55" fillId="11" borderId="10" xfId="5" applyFont="1" applyFill="1" applyBorder="1" applyAlignment="1">
      <alignment horizontal="center" vertical="center" wrapText="1"/>
    </xf>
    <xf numFmtId="0" fontId="143" fillId="0" borderId="15" xfId="5" applyFont="1" applyBorder="1" applyAlignment="1">
      <alignment horizontal="left" vertical="center" wrapText="1"/>
    </xf>
    <xf numFmtId="0" fontId="5" fillId="2" borderId="10" xfId="0" applyFont="1" applyFill="1" applyBorder="1" applyAlignment="1">
      <alignment horizontal="center"/>
    </xf>
    <xf numFmtId="0" fontId="5" fillId="2" borderId="0" xfId="0" applyFont="1" applyFill="1" applyAlignment="1">
      <alignment horizontal="center" vertical="center"/>
    </xf>
    <xf numFmtId="0" fontId="5" fillId="2" borderId="20" xfId="0" applyFont="1" applyFill="1" applyBorder="1"/>
    <xf numFmtId="0" fontId="5" fillId="2" borderId="16" xfId="0" applyFont="1" applyFill="1" applyBorder="1" applyAlignment="1">
      <alignment horizontal="center" wrapText="1"/>
    </xf>
    <xf numFmtId="172" fontId="5" fillId="2" borderId="0" xfId="1" applyNumberFormat="1" applyFont="1" applyFill="1" applyBorder="1"/>
    <xf numFmtId="0" fontId="5" fillId="2" borderId="23" xfId="0" applyFont="1" applyFill="1" applyBorder="1"/>
    <xf numFmtId="0" fontId="5" fillId="2" borderId="16" xfId="0" applyFont="1" applyFill="1" applyBorder="1" applyAlignment="1">
      <alignment horizontal="center" vertical="center" wrapText="1"/>
    </xf>
    <xf numFmtId="0" fontId="5" fillId="2" borderId="0" xfId="0" applyFont="1" applyFill="1" applyAlignment="1">
      <alignment horizontal="center" vertical="center" wrapText="1"/>
    </xf>
    <xf numFmtId="0" fontId="55" fillId="0" borderId="10" xfId="0" quotePrefix="1" applyFont="1" applyBorder="1" applyAlignment="1">
      <alignment horizontal="center" vertical="center" wrapText="1"/>
    </xf>
    <xf numFmtId="0" fontId="55" fillId="0" borderId="13" xfId="0" applyFont="1" applyBorder="1" applyAlignment="1">
      <alignment vertical="center" wrapText="1"/>
    </xf>
    <xf numFmtId="0" fontId="147" fillId="8" borderId="13" xfId="0" applyFont="1" applyFill="1" applyBorder="1" applyAlignment="1">
      <alignment horizontal="left" vertical="center" wrapText="1" indent="1"/>
    </xf>
    <xf numFmtId="0" fontId="147" fillId="8" borderId="10" xfId="0" quotePrefix="1" applyFont="1" applyFill="1" applyBorder="1" applyAlignment="1">
      <alignment horizontal="center" vertical="center" wrapText="1"/>
    </xf>
    <xf numFmtId="0" fontId="148" fillId="0" borderId="13" xfId="0" applyFont="1" applyBorder="1" applyAlignment="1">
      <alignment vertical="center" wrapText="1"/>
    </xf>
    <xf numFmtId="180" fontId="18" fillId="0" borderId="22" xfId="1" applyNumberFormat="1" applyFont="1" applyBorder="1"/>
    <xf numFmtId="180" fontId="55" fillId="5" borderId="22" xfId="1" applyNumberFormat="1" applyFont="1" applyFill="1" applyBorder="1"/>
    <xf numFmtId="0" fontId="143" fillId="2" borderId="0" xfId="5" applyFont="1" applyFill="1" applyAlignment="1">
      <alignment vertical="center"/>
    </xf>
    <xf numFmtId="0" fontId="143" fillId="2" borderId="27" xfId="5" applyFont="1" applyFill="1" applyBorder="1" applyAlignment="1">
      <alignment horizontal="center" vertical="center"/>
    </xf>
    <xf numFmtId="0" fontId="143" fillId="2" borderId="28" xfId="5" applyFont="1" applyFill="1" applyBorder="1" applyAlignment="1">
      <alignment horizontal="center" vertical="center" wrapText="1"/>
    </xf>
    <xf numFmtId="0" fontId="23" fillId="2" borderId="0" xfId="5" applyFont="1" applyFill="1"/>
    <xf numFmtId="0" fontId="143" fillId="2" borderId="22" xfId="5" applyFont="1" applyFill="1" applyBorder="1" applyAlignment="1">
      <alignment horizontal="center" vertical="center"/>
    </xf>
    <xf numFmtId="0" fontId="143" fillId="2" borderId="22" xfId="5" applyFont="1" applyFill="1" applyBorder="1" applyAlignment="1">
      <alignment horizontal="center" vertical="center" wrapText="1"/>
    </xf>
    <xf numFmtId="0" fontId="143" fillId="2" borderId="39" xfId="5" applyFont="1" applyFill="1" applyBorder="1" applyAlignment="1">
      <alignment vertical="center"/>
    </xf>
    <xf numFmtId="0" fontId="143" fillId="2" borderId="30" xfId="5" applyFont="1" applyFill="1" applyBorder="1" applyAlignment="1">
      <alignment vertical="center"/>
    </xf>
    <xf numFmtId="0" fontId="23" fillId="2" borderId="41" xfId="5" applyFont="1" applyFill="1" applyBorder="1"/>
    <xf numFmtId="0" fontId="5" fillId="2" borderId="21" xfId="0" applyFont="1" applyFill="1" applyBorder="1"/>
    <xf numFmtId="0" fontId="5" fillId="2" borderId="10" xfId="0" applyFont="1" applyFill="1" applyBorder="1" applyAlignment="1">
      <alignment horizontal="center" vertical="center" wrapText="1"/>
    </xf>
    <xf numFmtId="0" fontId="149" fillId="2" borderId="31" xfId="5" applyFont="1" applyFill="1" applyBorder="1" applyAlignment="1">
      <alignment horizontal="center" vertical="center" wrapText="1"/>
    </xf>
    <xf numFmtId="0" fontId="9" fillId="2" borderId="32" xfId="5" applyFont="1" applyFill="1" applyBorder="1" applyAlignment="1">
      <alignment horizontal="center" vertical="center" wrapText="1"/>
    </xf>
    <xf numFmtId="0" fontId="23" fillId="2" borderId="39" xfId="5" applyFont="1" applyFill="1" applyBorder="1" applyAlignment="1">
      <alignment vertical="center"/>
    </xf>
    <xf numFmtId="0" fontId="23" fillId="2" borderId="30" xfId="5" applyFont="1" applyFill="1" applyBorder="1"/>
    <xf numFmtId="0" fontId="23" fillId="2" borderId="41" xfId="5" applyFont="1" applyFill="1" applyBorder="1" applyAlignment="1">
      <alignment vertical="center"/>
    </xf>
    <xf numFmtId="43" fontId="19" fillId="0" borderId="50" xfId="1" applyFont="1" applyBorder="1"/>
    <xf numFmtId="43" fontId="19" fillId="0" borderId="55" xfId="1" applyFont="1" applyBorder="1"/>
    <xf numFmtId="0" fontId="149" fillId="2" borderId="10" xfId="5" applyFont="1" applyFill="1" applyBorder="1" applyAlignment="1">
      <alignment horizontal="center" vertical="center" wrapText="1"/>
    </xf>
    <xf numFmtId="0" fontId="9" fillId="2" borderId="39" xfId="5" applyFont="1" applyFill="1" applyBorder="1"/>
    <xf numFmtId="0" fontId="9" fillId="2" borderId="30" xfId="5" applyFont="1" applyFill="1" applyBorder="1" applyAlignment="1">
      <alignment vertical="center" wrapText="1"/>
    </xf>
    <xf numFmtId="0" fontId="12" fillId="2" borderId="63" xfId="5" applyFont="1" applyFill="1" applyBorder="1" applyAlignment="1">
      <alignment horizontal="center" vertical="center" wrapText="1"/>
    </xf>
    <xf numFmtId="0" fontId="12" fillId="2" borderId="64" xfId="5" applyFont="1" applyFill="1" applyBorder="1" applyAlignment="1">
      <alignment horizontal="center" vertical="center" wrapText="1"/>
    </xf>
    <xf numFmtId="0" fontId="12" fillId="2" borderId="65" xfId="5" applyFont="1" applyFill="1" applyBorder="1" applyAlignment="1">
      <alignment vertical="center" wrapText="1"/>
    </xf>
    <xf numFmtId="0" fontId="12" fillId="2" borderId="66" xfId="5" applyFont="1" applyFill="1" applyBorder="1" applyAlignment="1">
      <alignment vertical="center" wrapText="1"/>
    </xf>
    <xf numFmtId="0" fontId="9" fillId="2" borderId="41" xfId="5" applyFont="1" applyFill="1" applyBorder="1"/>
    <xf numFmtId="0" fontId="9" fillId="2" borderId="0" xfId="5" applyFont="1" applyFill="1" applyAlignment="1">
      <alignment vertical="center" wrapText="1"/>
    </xf>
    <xf numFmtId="0" fontId="12" fillId="2" borderId="23" xfId="5" applyFont="1" applyFill="1" applyBorder="1" applyAlignment="1">
      <alignment horizontal="center" vertical="center" wrapText="1"/>
    </xf>
    <xf numFmtId="0" fontId="12" fillId="2" borderId="20" xfId="5" applyFont="1" applyFill="1" applyBorder="1" applyAlignment="1">
      <alignment horizontal="center" vertical="center" wrapText="1"/>
    </xf>
    <xf numFmtId="0" fontId="12" fillId="2" borderId="16" xfId="5" applyFont="1" applyFill="1" applyBorder="1" applyAlignment="1">
      <alignment horizontal="center" vertical="center" wrapText="1"/>
    </xf>
    <xf numFmtId="0" fontId="12" fillId="2" borderId="17" xfId="5" applyFont="1" applyFill="1" applyBorder="1" applyAlignment="1">
      <alignment horizontal="center" vertical="center" wrapText="1"/>
    </xf>
    <xf numFmtId="0" fontId="12" fillId="2" borderId="67" xfId="5" applyFont="1" applyFill="1" applyBorder="1" applyAlignment="1">
      <alignment horizontal="center" vertical="center" wrapText="1"/>
    </xf>
    <xf numFmtId="0" fontId="12" fillId="2" borderId="21" xfId="5" applyFont="1" applyFill="1" applyBorder="1" applyAlignment="1">
      <alignment horizontal="center" vertical="center" wrapText="1"/>
    </xf>
    <xf numFmtId="0" fontId="12" fillId="2" borderId="33" xfId="5" applyFont="1" applyFill="1" applyBorder="1" applyAlignment="1">
      <alignment horizontal="center" vertical="center" wrapText="1"/>
    </xf>
    <xf numFmtId="0" fontId="12" fillId="2" borderId="52" xfId="5" applyFont="1" applyFill="1" applyBorder="1" applyAlignment="1">
      <alignment horizontal="center" vertical="center" wrapText="1"/>
    </xf>
    <xf numFmtId="0" fontId="9" fillId="2" borderId="10" xfId="5" applyFont="1" applyFill="1" applyBorder="1" applyAlignment="1">
      <alignment horizontal="center" vertical="center" wrapText="1"/>
    </xf>
    <xf numFmtId="0" fontId="9" fillId="2" borderId="13" xfId="5" applyFont="1" applyFill="1" applyBorder="1" applyAlignment="1">
      <alignment horizontal="center" vertical="center" wrapText="1"/>
    </xf>
    <xf numFmtId="0" fontId="9" fillId="2" borderId="50" xfId="5" applyFont="1" applyFill="1" applyBorder="1" applyAlignment="1">
      <alignment horizontal="center" vertical="center" wrapText="1"/>
    </xf>
    <xf numFmtId="0" fontId="25" fillId="0" borderId="51" xfId="5" applyFont="1" applyBorder="1"/>
    <xf numFmtId="43" fontId="25" fillId="0" borderId="10" xfId="1" applyFont="1" applyBorder="1"/>
    <xf numFmtId="0" fontId="25" fillId="3" borderId="50" xfId="5" applyFont="1" applyFill="1" applyBorder="1" applyAlignment="1">
      <alignment horizontal="center" vertical="center" wrapText="1"/>
    </xf>
    <xf numFmtId="0" fontId="25" fillId="0" borderId="50" xfId="5" applyFont="1" applyBorder="1" applyAlignment="1">
      <alignment horizontal="center" vertical="center" wrapText="1"/>
    </xf>
    <xf numFmtId="0" fontId="25" fillId="0" borderId="49" xfId="5" applyFont="1" applyBorder="1" applyAlignment="1">
      <alignment horizontal="center"/>
    </xf>
    <xf numFmtId="0" fontId="29" fillId="3" borderId="10" xfId="5" applyFont="1" applyFill="1" applyBorder="1" applyAlignment="1">
      <alignment vertical="center" wrapText="1"/>
    </xf>
    <xf numFmtId="0" fontId="25" fillId="0" borderId="53" xfId="5" applyFont="1" applyBorder="1" applyAlignment="1">
      <alignment horizontal="center"/>
    </xf>
    <xf numFmtId="0" fontId="29" fillId="3" borderId="54" xfId="5" applyFont="1" applyFill="1" applyBorder="1" applyAlignment="1">
      <alignment vertical="center" wrapText="1"/>
    </xf>
    <xf numFmtId="43" fontId="25" fillId="0" borderId="54" xfId="1" applyFont="1" applyBorder="1"/>
    <xf numFmtId="0" fontId="138" fillId="13" borderId="54" xfId="5" applyFont="1" applyFill="1" applyBorder="1" applyAlignment="1">
      <alignment horizontal="center" vertical="center" wrapText="1"/>
    </xf>
    <xf numFmtId="0" fontId="138" fillId="13" borderId="55" xfId="5" applyFont="1" applyFill="1" applyBorder="1" applyAlignment="1">
      <alignment horizontal="center" vertical="center" wrapText="1"/>
    </xf>
    <xf numFmtId="0" fontId="5" fillId="2" borderId="0" xfId="5" applyFont="1" applyFill="1" applyAlignment="1">
      <alignment horizontal="center" vertical="center" wrapText="1"/>
    </xf>
    <xf numFmtId="0" fontId="2" fillId="2" borderId="0" xfId="5" applyFont="1" applyFill="1" applyAlignment="1">
      <alignment vertical="center" wrapText="1"/>
    </xf>
    <xf numFmtId="0" fontId="2" fillId="2" borderId="15" xfId="5" applyFont="1" applyFill="1" applyBorder="1" applyAlignment="1">
      <alignment horizontal="center" vertical="center" wrapText="1"/>
    </xf>
    <xf numFmtId="0" fontId="2" fillId="2" borderId="10" xfId="5" applyFont="1" applyFill="1" applyBorder="1" applyAlignment="1">
      <alignment horizontal="center" vertical="center" wrapText="1"/>
    </xf>
    <xf numFmtId="0" fontId="5" fillId="2" borderId="15" xfId="5" applyFont="1" applyFill="1" applyBorder="1" applyAlignment="1">
      <alignment horizontal="center" vertical="center"/>
    </xf>
    <xf numFmtId="9" fontId="2" fillId="2" borderId="15" xfId="5" applyNumberFormat="1" applyFont="1" applyFill="1" applyBorder="1" applyAlignment="1">
      <alignment horizontal="center" vertical="center" wrapText="1"/>
    </xf>
    <xf numFmtId="9" fontId="2" fillId="2" borderId="10" xfId="5" applyNumberFormat="1" applyFont="1" applyFill="1" applyBorder="1" applyAlignment="1">
      <alignment horizontal="center" vertical="center" wrapText="1"/>
    </xf>
    <xf numFmtId="0" fontId="2" fillId="0" borderId="0" xfId="5" applyFont="1"/>
    <xf numFmtId="0" fontId="149" fillId="0" borderId="0" xfId="5" applyFont="1" applyAlignment="1">
      <alignment horizontal="center" vertical="center" wrapText="1"/>
    </xf>
    <xf numFmtId="0" fontId="5" fillId="0" borderId="0" xfId="5" applyFont="1"/>
    <xf numFmtId="0" fontId="149" fillId="2" borderId="0" xfId="5" applyFont="1" applyFill="1" applyAlignment="1">
      <alignment vertical="center" wrapText="1"/>
    </xf>
    <xf numFmtId="0" fontId="151" fillId="2" borderId="0" xfId="5" applyFont="1" applyFill="1" applyAlignment="1">
      <alignment vertical="center" wrapText="1"/>
    </xf>
    <xf numFmtId="0" fontId="150" fillId="2" borderId="10" xfId="5" applyFont="1" applyFill="1" applyBorder="1" applyAlignment="1">
      <alignment horizontal="center" vertical="center" wrapText="1"/>
    </xf>
    <xf numFmtId="0" fontId="153" fillId="2" borderId="15" xfId="0" applyFont="1" applyFill="1" applyBorder="1" applyAlignment="1">
      <alignment wrapText="1"/>
    </xf>
    <xf numFmtId="0" fontId="152" fillId="2" borderId="12" xfId="0" applyFont="1" applyFill="1" applyBorder="1"/>
    <xf numFmtId="0" fontId="153" fillId="23" borderId="20" xfId="0" applyFont="1" applyFill="1" applyBorder="1" applyAlignment="1">
      <alignment wrapText="1"/>
    </xf>
    <xf numFmtId="0" fontId="152" fillId="23" borderId="21" xfId="0" applyFont="1" applyFill="1" applyBorder="1" applyAlignment="1">
      <alignment wrapText="1"/>
    </xf>
    <xf numFmtId="0" fontId="152" fillId="2" borderId="12" xfId="0" applyFont="1" applyFill="1" applyBorder="1" applyAlignment="1">
      <alignment wrapText="1"/>
    </xf>
    <xf numFmtId="0" fontId="153" fillId="23" borderId="17" xfId="0" applyFont="1" applyFill="1" applyBorder="1" applyAlignment="1">
      <alignment wrapText="1"/>
    </xf>
    <xf numFmtId="0" fontId="152" fillId="23" borderId="10" xfId="0" applyFont="1" applyFill="1" applyBorder="1" applyAlignment="1">
      <alignment wrapText="1"/>
    </xf>
    <xf numFmtId="0" fontId="152" fillId="2" borderId="15" xfId="0" applyFont="1" applyFill="1" applyBorder="1" applyAlignment="1">
      <alignment wrapText="1"/>
    </xf>
    <xf numFmtId="0" fontId="5" fillId="2" borderId="0" xfId="5" applyFont="1" applyFill="1" applyAlignment="1">
      <alignment vertical="center" wrapText="1"/>
    </xf>
    <xf numFmtId="0" fontId="149" fillId="2" borderId="14" xfId="5" applyFont="1" applyFill="1" applyBorder="1" applyAlignment="1">
      <alignment horizontal="center" vertical="center" wrapText="1"/>
    </xf>
    <xf numFmtId="0" fontId="149" fillId="2" borderId="23" xfId="5" applyFont="1" applyFill="1" applyBorder="1" applyAlignment="1">
      <alignment horizontal="center" vertical="center" wrapText="1"/>
    </xf>
    <xf numFmtId="0" fontId="149" fillId="2" borderId="17" xfId="5" applyFont="1" applyFill="1" applyBorder="1" applyAlignment="1">
      <alignment horizontal="center" vertical="center" wrapText="1"/>
    </xf>
    <xf numFmtId="0" fontId="154" fillId="2" borderId="0" xfId="5" applyFont="1" applyFill="1"/>
    <xf numFmtId="0" fontId="2" fillId="2" borderId="10" xfId="5" applyFont="1" applyFill="1" applyBorder="1" applyAlignment="1">
      <alignment horizontal="center" vertical="center"/>
    </xf>
    <xf numFmtId="0" fontId="5" fillId="2" borderId="16" xfId="5" applyFont="1" applyFill="1" applyBorder="1" applyAlignment="1">
      <alignment horizontal="center" vertical="center"/>
    </xf>
    <xf numFmtId="0" fontId="5" fillId="2" borderId="10" xfId="5" applyFont="1" applyFill="1" applyBorder="1" applyAlignment="1">
      <alignment horizontal="center"/>
    </xf>
    <xf numFmtId="43" fontId="18" fillId="0" borderId="10" xfId="1" applyFont="1" applyFill="1" applyBorder="1" applyAlignment="1" applyProtection="1">
      <alignment vertical="center" wrapText="1"/>
      <protection locked="0"/>
    </xf>
    <xf numFmtId="43" fontId="18" fillId="0" borderId="10" xfId="1" quotePrefix="1" applyFont="1" applyFill="1" applyBorder="1" applyAlignment="1" applyProtection="1">
      <alignment vertical="center" wrapText="1"/>
      <protection locked="0"/>
    </xf>
    <xf numFmtId="43" fontId="18" fillId="0" borderId="10" xfId="1" applyFont="1" applyFill="1" applyBorder="1" applyAlignment="1" applyProtection="1">
      <alignment vertical="center"/>
      <protection locked="0"/>
    </xf>
    <xf numFmtId="43" fontId="18" fillId="0" borderId="10" xfId="1" applyFont="1" applyBorder="1" applyAlignment="1"/>
    <xf numFmtId="43" fontId="18" fillId="0" borderId="16" xfId="1" quotePrefix="1" applyFont="1" applyFill="1" applyBorder="1" applyAlignment="1" applyProtection="1">
      <alignment vertical="center" wrapText="1"/>
      <protection locked="0"/>
    </xf>
    <xf numFmtId="43" fontId="18" fillId="0" borderId="16" xfId="1" applyFont="1" applyFill="1" applyBorder="1" applyAlignment="1" applyProtection="1">
      <alignment vertical="center" wrapText="1"/>
      <protection locked="0"/>
    </xf>
    <xf numFmtId="43" fontId="18" fillId="0" borderId="37" xfId="1" applyFont="1" applyBorder="1" applyAlignment="1"/>
    <xf numFmtId="43" fontId="18" fillId="0" borderId="37" xfId="1" quotePrefix="1" applyFont="1" applyFill="1" applyBorder="1" applyAlignment="1" applyProtection="1">
      <alignment vertical="center" wrapText="1"/>
      <protection locked="0"/>
    </xf>
    <xf numFmtId="43" fontId="18" fillId="0" borderId="10" xfId="1" applyFont="1" applyFill="1" applyBorder="1" applyAlignment="1"/>
    <xf numFmtId="43" fontId="18" fillId="0" borderId="16" xfId="1" applyFont="1" applyBorder="1" applyAlignment="1"/>
    <xf numFmtId="43" fontId="18" fillId="0" borderId="16" xfId="1" applyFont="1" applyFill="1" applyBorder="1" applyAlignment="1"/>
    <xf numFmtId="43" fontId="91" fillId="12" borderId="38" xfId="1" applyFont="1" applyFill="1" applyBorder="1" applyAlignment="1" applyProtection="1">
      <alignment vertical="center"/>
      <protection locked="0"/>
    </xf>
    <xf numFmtId="10" fontId="18" fillId="0" borderId="10" xfId="2" applyNumberFormat="1" applyFont="1" applyFill="1" applyBorder="1" applyAlignment="1" applyProtection="1">
      <alignment vertical="center" wrapText="1"/>
      <protection locked="0"/>
    </xf>
    <xf numFmtId="10" fontId="18" fillId="0" borderId="10" xfId="2" applyNumberFormat="1" applyFont="1" applyFill="1" applyBorder="1" applyAlignment="1" applyProtection="1">
      <alignment vertical="center"/>
      <protection locked="0"/>
    </xf>
    <xf numFmtId="10" fontId="18" fillId="0" borderId="10" xfId="2" applyNumberFormat="1" applyFont="1" applyBorder="1" applyAlignment="1"/>
    <xf numFmtId="10" fontId="18" fillId="0" borderId="16" xfId="2" applyNumberFormat="1" applyFont="1" applyBorder="1" applyAlignment="1"/>
    <xf numFmtId="0" fontId="62" fillId="17" borderId="10" xfId="11" applyFont="1" applyFill="1" applyBorder="1" applyAlignment="1">
      <alignment vertical="center" wrapText="1"/>
    </xf>
    <xf numFmtId="0" fontId="62" fillId="0" borderId="10" xfId="11" applyFont="1" applyBorder="1" applyAlignment="1">
      <alignment vertical="center" wrapText="1"/>
    </xf>
    <xf numFmtId="0" fontId="62" fillId="0" borderId="10" xfId="5" applyFont="1" applyBorder="1"/>
    <xf numFmtId="0" fontId="62" fillId="0" borderId="16" xfId="5" applyFont="1" applyBorder="1"/>
    <xf numFmtId="0" fontId="62" fillId="0" borderId="36" xfId="5" quotePrefix="1" applyFont="1" applyBorder="1" applyAlignment="1">
      <alignment horizontal="center" vertical="center"/>
    </xf>
    <xf numFmtId="0" fontId="62" fillId="0" borderId="37" xfId="5" applyFont="1" applyBorder="1"/>
    <xf numFmtId="0" fontId="23" fillId="2" borderId="10" xfId="5" applyFont="1" applyFill="1" applyBorder="1"/>
    <xf numFmtId="0" fontId="26" fillId="2" borderId="10" xfId="5" applyFont="1" applyFill="1" applyBorder="1" applyAlignment="1">
      <alignment horizontal="center" vertical="center"/>
    </xf>
    <xf numFmtId="0" fontId="9" fillId="2" borderId="0" xfId="5" applyFont="1" applyFill="1" applyAlignment="1">
      <alignment horizontal="center"/>
    </xf>
    <xf numFmtId="15" fontId="12" fillId="2" borderId="10" xfId="5" applyNumberFormat="1" applyFont="1" applyFill="1" applyBorder="1" applyAlignment="1">
      <alignment horizontal="center" vertical="center" wrapText="1"/>
    </xf>
    <xf numFmtId="0" fontId="12" fillId="2" borderId="13" xfId="5" applyFont="1" applyFill="1" applyBorder="1" applyAlignment="1">
      <alignment vertical="center"/>
    </xf>
    <xf numFmtId="0" fontId="12" fillId="2" borderId="14" xfId="5" applyFont="1" applyFill="1" applyBorder="1" applyAlignment="1">
      <alignment vertical="center"/>
    </xf>
    <xf numFmtId="0" fontId="5" fillId="2" borderId="10" xfId="6" applyFont="1" applyFill="1" applyBorder="1"/>
    <xf numFmtId="0" fontId="5" fillId="2" borderId="39" xfId="6" applyFont="1" applyFill="1" applyBorder="1"/>
    <xf numFmtId="0" fontId="5" fillId="2" borderId="30" xfId="6" applyFont="1" applyFill="1" applyBorder="1"/>
    <xf numFmtId="0" fontId="5" fillId="2" borderId="48" xfId="5" applyFont="1" applyFill="1" applyBorder="1" applyAlignment="1">
      <alignment horizontal="center"/>
    </xf>
    <xf numFmtId="0" fontId="2" fillId="2" borderId="49" xfId="6" applyFont="1" applyFill="1" applyBorder="1" applyAlignment="1">
      <alignment vertical="center" wrapText="1"/>
    </xf>
    <xf numFmtId="0" fontId="2" fillId="2" borderId="50" xfId="5" applyFont="1" applyFill="1" applyBorder="1"/>
    <xf numFmtId="0" fontId="72" fillId="8" borderId="49" xfId="6" applyFont="1" applyFill="1" applyBorder="1" applyAlignment="1">
      <alignment vertical="center" wrapText="1"/>
    </xf>
    <xf numFmtId="3" fontId="4" fillId="3" borderId="50" xfId="0" applyNumberFormat="1" applyFont="1" applyFill="1" applyBorder="1" applyAlignment="1">
      <alignment horizontal="center" vertical="center" wrapText="1"/>
    </xf>
    <xf numFmtId="0" fontId="1" fillId="0" borderId="43" xfId="6" applyFont="1" applyBorder="1"/>
    <xf numFmtId="0" fontId="72" fillId="8" borderId="54" xfId="6" applyFont="1" applyFill="1" applyBorder="1" applyAlignment="1">
      <alignment horizontal="left" vertical="center" wrapText="1" indent="1"/>
    </xf>
    <xf numFmtId="14" fontId="99" fillId="2" borderId="20" xfId="13" applyNumberFormat="1" applyFont="1" applyFill="1" applyBorder="1" applyAlignment="1">
      <alignment horizontal="center"/>
    </xf>
    <xf numFmtId="0" fontId="99" fillId="2" borderId="20" xfId="13" applyFont="1" applyFill="1" applyBorder="1" applyAlignment="1">
      <alignment horizontal="center"/>
    </xf>
    <xf numFmtId="0" fontId="99" fillId="2" borderId="23" xfId="13" applyFont="1" applyFill="1" applyBorder="1" applyAlignment="1">
      <alignment horizontal="center"/>
    </xf>
    <xf numFmtId="14" fontId="2" fillId="2" borderId="20" xfId="13" applyNumberFormat="1" applyFont="1" applyFill="1" applyBorder="1" applyAlignment="1">
      <alignment horizontal="center"/>
    </xf>
    <xf numFmtId="0" fontId="2" fillId="2" borderId="20" xfId="13" applyFont="1" applyFill="1" applyBorder="1" applyAlignment="1">
      <alignment horizontal="center"/>
    </xf>
    <xf numFmtId="0" fontId="2" fillId="2" borderId="23" xfId="13" applyFont="1" applyFill="1" applyBorder="1" applyAlignment="1">
      <alignment horizontal="center"/>
    </xf>
    <xf numFmtId="0" fontId="21" fillId="6" borderId="33" xfId="11" applyFont="1" applyFill="1" applyBorder="1">
      <alignment vertical="center"/>
    </xf>
    <xf numFmtId="0" fontId="21" fillId="6" borderId="12" xfId="11" applyFont="1" applyFill="1" applyBorder="1">
      <alignment vertical="center"/>
    </xf>
    <xf numFmtId="0" fontId="21" fillId="6" borderId="21" xfId="11" applyFont="1" applyFill="1" applyBorder="1">
      <alignment vertical="center"/>
    </xf>
    <xf numFmtId="0" fontId="4" fillId="7" borderId="9" xfId="0" applyFont="1" applyFill="1" applyBorder="1" applyAlignment="1">
      <alignment vertical="center"/>
    </xf>
    <xf numFmtId="3" fontId="1" fillId="0" borderId="13" xfId="0" applyNumberFormat="1" applyFont="1" applyBorder="1" applyAlignment="1">
      <alignment horizontal="center"/>
    </xf>
    <xf numFmtId="3" fontId="1" fillId="0" borderId="23" xfId="0" applyNumberFormat="1" applyFont="1" applyBorder="1" applyAlignment="1">
      <alignment horizontal="center"/>
    </xf>
    <xf numFmtId="0" fontId="21" fillId="6" borderId="19" xfId="11" applyFont="1" applyFill="1" applyBorder="1">
      <alignment vertical="center"/>
    </xf>
    <xf numFmtId="0" fontId="21" fillId="6" borderId="16" xfId="11" applyFont="1" applyFill="1" applyBorder="1">
      <alignment vertical="center"/>
    </xf>
    <xf numFmtId="3" fontId="1" fillId="18" borderId="13" xfId="0" applyNumberFormat="1" applyFont="1" applyFill="1" applyBorder="1" applyAlignment="1">
      <alignment horizontal="center"/>
    </xf>
    <xf numFmtId="3" fontId="1" fillId="18" borderId="10" xfId="0" applyNumberFormat="1" applyFont="1" applyFill="1" applyBorder="1" applyAlignment="1">
      <alignment horizontal="center"/>
    </xf>
    <xf numFmtId="3" fontId="1" fillId="3" borderId="13" xfId="0" applyNumberFormat="1" applyFont="1" applyFill="1" applyBorder="1" applyAlignment="1">
      <alignment horizontal="center"/>
    </xf>
    <xf numFmtId="3" fontId="1" fillId="3" borderId="10" xfId="0" applyNumberFormat="1" applyFont="1" applyFill="1" applyBorder="1" applyAlignment="1">
      <alignment horizontal="center"/>
    </xf>
    <xf numFmtId="3" fontId="1" fillId="18" borderId="17" xfId="0" applyNumberFormat="1" applyFont="1" applyFill="1" applyBorder="1" applyAlignment="1">
      <alignment horizontal="center"/>
    </xf>
    <xf numFmtId="0" fontId="21" fillId="6" borderId="13" xfId="11" applyFont="1" applyFill="1" applyBorder="1">
      <alignment vertical="center"/>
    </xf>
    <xf numFmtId="0" fontId="21" fillId="6" borderId="10" xfId="11" applyFont="1" applyFill="1" applyBorder="1">
      <alignment vertical="center"/>
    </xf>
    <xf numFmtId="0" fontId="21" fillId="6" borderId="10" xfId="11" applyFont="1" applyFill="1" applyBorder="1" applyAlignment="1">
      <alignment horizontal="center" vertical="center"/>
    </xf>
    <xf numFmtId="0" fontId="1" fillId="18" borderId="16" xfId="0" applyFont="1" applyFill="1" applyBorder="1" applyAlignment="1">
      <alignment horizontal="center"/>
    </xf>
    <xf numFmtId="0" fontId="1" fillId="18" borderId="10" xfId="0" applyFont="1" applyFill="1" applyBorder="1" applyAlignment="1">
      <alignment horizontal="center"/>
    </xf>
    <xf numFmtId="0" fontId="1" fillId="3" borderId="0" xfId="0" applyFont="1" applyFill="1"/>
    <xf numFmtId="3" fontId="4" fillId="18" borderId="10" xfId="0" applyNumberFormat="1" applyFont="1" applyFill="1" applyBorder="1" applyAlignment="1">
      <alignment horizontal="center"/>
    </xf>
    <xf numFmtId="3" fontId="1" fillId="18" borderId="14" xfId="0" applyNumberFormat="1" applyFont="1" applyFill="1" applyBorder="1" applyAlignment="1">
      <alignment horizontal="center"/>
    </xf>
    <xf numFmtId="3" fontId="1" fillId="3" borderId="14" xfId="0" applyNumberFormat="1" applyFont="1" applyFill="1" applyBorder="1" applyAlignment="1">
      <alignment horizontal="center"/>
    </xf>
    <xf numFmtId="3" fontId="1" fillId="18" borderId="18" xfId="0" applyNumberFormat="1" applyFont="1" applyFill="1" applyBorder="1" applyAlignment="1">
      <alignment horizontal="center"/>
    </xf>
    <xf numFmtId="0" fontId="21" fillId="6" borderId="14" xfId="11" applyFont="1" applyFill="1" applyBorder="1">
      <alignment vertical="center"/>
    </xf>
    <xf numFmtId="0" fontId="4" fillId="7" borderId="10" xfId="0" applyFont="1" applyFill="1" applyBorder="1" applyAlignment="1">
      <alignment vertical="center"/>
    </xf>
    <xf numFmtId="0" fontId="50" fillId="3" borderId="10" xfId="0" applyFont="1" applyFill="1" applyBorder="1" applyAlignment="1">
      <alignment vertical="center"/>
    </xf>
    <xf numFmtId="0" fontId="4" fillId="18" borderId="10" xfId="0" applyFont="1" applyFill="1" applyBorder="1" applyAlignment="1">
      <alignment vertical="center"/>
    </xf>
    <xf numFmtId="0" fontId="50" fillId="3" borderId="10" xfId="0" applyFont="1" applyFill="1" applyBorder="1" applyAlignment="1">
      <alignment vertical="center" wrapText="1"/>
    </xf>
    <xf numFmtId="0" fontId="4" fillId="7" borderId="10" xfId="0" applyFont="1" applyFill="1" applyBorder="1" applyAlignment="1">
      <alignment vertical="center" wrapText="1"/>
    </xf>
    <xf numFmtId="0" fontId="43" fillId="3" borderId="10" xfId="0" applyFont="1" applyFill="1" applyBorder="1" applyAlignment="1">
      <alignment vertical="center"/>
    </xf>
    <xf numFmtId="0" fontId="1" fillId="3" borderId="10" xfId="0" applyFont="1" applyFill="1" applyBorder="1"/>
    <xf numFmtId="14" fontId="2" fillId="2" borderId="70" xfId="13" applyNumberFormat="1" applyFont="1" applyFill="1" applyBorder="1" applyAlignment="1">
      <alignment horizontal="center"/>
    </xf>
    <xf numFmtId="0" fontId="2" fillId="2" borderId="70" xfId="13" applyFont="1" applyFill="1" applyBorder="1" applyAlignment="1">
      <alignment horizontal="center"/>
    </xf>
    <xf numFmtId="0" fontId="21" fillId="6" borderId="71" xfId="11" applyFont="1" applyFill="1" applyBorder="1">
      <alignment vertical="center"/>
    </xf>
    <xf numFmtId="0" fontId="21" fillId="6" borderId="45" xfId="11" applyFont="1" applyFill="1" applyBorder="1">
      <alignment vertical="center"/>
    </xf>
    <xf numFmtId="0" fontId="4" fillId="7" borderId="41" xfId="0" applyFont="1" applyFill="1" applyBorder="1" applyAlignment="1">
      <alignment horizontal="right" vertical="center"/>
    </xf>
    <xf numFmtId="3" fontId="1" fillId="0" borderId="70" xfId="0" applyNumberFormat="1" applyFont="1" applyBorder="1" applyAlignment="1">
      <alignment horizontal="center"/>
    </xf>
    <xf numFmtId="0" fontId="21" fillId="6" borderId="72" xfId="11" applyFont="1" applyFill="1" applyBorder="1">
      <alignment vertical="center"/>
    </xf>
    <xf numFmtId="0" fontId="21" fillId="6" borderId="52" xfId="11" applyFont="1" applyFill="1" applyBorder="1">
      <alignment vertical="center"/>
    </xf>
    <xf numFmtId="0" fontId="4" fillId="7" borderId="49" xfId="0" applyFont="1" applyFill="1" applyBorder="1" applyAlignment="1">
      <alignment horizontal="right" vertical="center"/>
    </xf>
    <xf numFmtId="3" fontId="1" fillId="18" borderId="50" xfId="0" applyNumberFormat="1" applyFont="1" applyFill="1" applyBorder="1" applyAlignment="1">
      <alignment horizontal="center"/>
    </xf>
    <xf numFmtId="0" fontId="1" fillId="3" borderId="49" xfId="0" applyFont="1" applyFill="1" applyBorder="1" applyAlignment="1">
      <alignment horizontal="right" vertical="center"/>
    </xf>
    <xf numFmtId="3" fontId="1" fillId="3" borderId="50" xfId="0" applyNumberFormat="1" applyFont="1" applyFill="1" applyBorder="1" applyAlignment="1">
      <alignment horizontal="center"/>
    </xf>
    <xf numFmtId="3" fontId="1" fillId="0" borderId="50" xfId="0" applyNumberFormat="1" applyFont="1" applyBorder="1" applyAlignment="1">
      <alignment horizontal="center"/>
    </xf>
    <xf numFmtId="0" fontId="21" fillId="6" borderId="49" xfId="11" applyFont="1" applyFill="1" applyBorder="1">
      <alignment vertical="center"/>
    </xf>
    <xf numFmtId="0" fontId="21" fillId="6" borderId="50" xfId="11" applyFont="1" applyFill="1" applyBorder="1" applyAlignment="1">
      <alignment horizontal="center" vertical="center"/>
    </xf>
    <xf numFmtId="0" fontId="1" fillId="18" borderId="52" xfId="0" applyFont="1" applyFill="1" applyBorder="1" applyAlignment="1">
      <alignment horizontal="center"/>
    </xf>
    <xf numFmtId="0" fontId="1" fillId="18" borderId="50" xfId="0" applyFont="1" applyFill="1" applyBorder="1" applyAlignment="1">
      <alignment horizontal="center"/>
    </xf>
    <xf numFmtId="3" fontId="1" fillId="18" borderId="52" xfId="0" applyNumberFormat="1" applyFont="1" applyFill="1" applyBorder="1" applyAlignment="1">
      <alignment horizontal="center"/>
    </xf>
    <xf numFmtId="0" fontId="43" fillId="3" borderId="49" xfId="0" applyFont="1" applyFill="1" applyBorder="1" applyAlignment="1">
      <alignment horizontal="right" vertical="center"/>
    </xf>
    <xf numFmtId="0" fontId="1" fillId="3" borderId="49" xfId="0" applyFont="1" applyFill="1" applyBorder="1" applyAlignment="1">
      <alignment horizontal="right"/>
    </xf>
    <xf numFmtId="3" fontId="4" fillId="18" borderId="50" xfId="0" applyNumberFormat="1" applyFont="1" applyFill="1" applyBorder="1" applyAlignment="1">
      <alignment horizontal="center"/>
    </xf>
    <xf numFmtId="0" fontId="4" fillId="7" borderId="53" xfId="0" applyFont="1" applyFill="1" applyBorder="1" applyAlignment="1">
      <alignment horizontal="right" vertical="center"/>
    </xf>
    <xf numFmtId="0" fontId="4" fillId="7" borderId="54" xfId="0" applyFont="1" applyFill="1" applyBorder="1" applyAlignment="1">
      <alignment vertical="center"/>
    </xf>
    <xf numFmtId="9" fontId="4" fillId="18" borderId="54" xfId="7" applyFont="1" applyFill="1" applyBorder="1" applyAlignment="1">
      <alignment horizontal="center"/>
    </xf>
    <xf numFmtId="9" fontId="4" fillId="18" borderId="55" xfId="7" applyFont="1" applyFill="1" applyBorder="1" applyAlignment="1">
      <alignment horizontal="center"/>
    </xf>
    <xf numFmtId="0" fontId="5" fillId="2" borderId="22" xfId="5" applyFont="1" applyFill="1" applyBorder="1" applyAlignment="1">
      <alignment horizontal="center" vertical="center" wrapText="1"/>
    </xf>
    <xf numFmtId="0" fontId="20" fillId="3" borderId="0" xfId="14" applyFont="1" applyFill="1" applyAlignment="1">
      <alignment horizontal="left" vertical="center"/>
    </xf>
    <xf numFmtId="0" fontId="1" fillId="3" borderId="10" xfId="9" applyFont="1" applyFill="1" applyBorder="1" applyAlignment="1">
      <alignment vertical="center" wrapText="1"/>
    </xf>
    <xf numFmtId="0" fontId="19" fillId="3" borderId="10" xfId="9" applyFont="1" applyFill="1" applyBorder="1" applyAlignment="1">
      <alignment horizontal="right" vertical="center" wrapText="1"/>
    </xf>
    <xf numFmtId="168" fontId="19" fillId="3" borderId="10" xfId="9" applyNumberFormat="1" applyFont="1" applyFill="1" applyBorder="1" applyAlignment="1">
      <alignment horizontal="right" vertical="center" wrapText="1"/>
    </xf>
    <xf numFmtId="0" fontId="9" fillId="2" borderId="10" xfId="5" applyFont="1" applyFill="1" applyBorder="1" applyAlignment="1">
      <alignment vertical="center" wrapText="1"/>
    </xf>
    <xf numFmtId="0" fontId="26" fillId="2" borderId="0" xfId="5" applyFont="1" applyFill="1"/>
    <xf numFmtId="0" fontId="9" fillId="2" borderId="9" xfId="5" applyFont="1" applyFill="1" applyBorder="1" applyAlignment="1">
      <alignment horizontal="center" vertical="center" wrapText="1"/>
    </xf>
    <xf numFmtId="0" fontId="9" fillId="2" borderId="33" xfId="5" applyFont="1" applyFill="1" applyBorder="1" applyAlignment="1">
      <alignment vertical="center" wrapText="1"/>
    </xf>
    <xf numFmtId="0" fontId="9" fillId="2" borderId="12" xfId="5" applyFont="1" applyFill="1" applyBorder="1" applyAlignment="1">
      <alignment horizontal="center" vertical="center" wrapText="1"/>
    </xf>
    <xf numFmtId="9" fontId="9" fillId="2" borderId="10" xfId="5" applyNumberFormat="1" applyFont="1" applyFill="1" applyBorder="1" applyAlignment="1">
      <alignment horizontal="center" vertical="center" wrapText="1"/>
    </xf>
    <xf numFmtId="0" fontId="5" fillId="2" borderId="12" xfId="5" applyFont="1" applyFill="1" applyBorder="1" applyAlignment="1">
      <alignment vertical="center"/>
    </xf>
    <xf numFmtId="0" fontId="9" fillId="2" borderId="16" xfId="5" applyFont="1" applyFill="1" applyBorder="1" applyAlignment="1">
      <alignment horizontal="center" vertical="center" wrapText="1"/>
    </xf>
    <xf numFmtId="0" fontId="9" fillId="2" borderId="0" xfId="5" applyFont="1" applyFill="1" applyAlignment="1">
      <alignment horizontal="center" vertical="center" wrapText="1"/>
    </xf>
    <xf numFmtId="0" fontId="9" fillId="2" borderId="0" xfId="5" applyFont="1" applyFill="1" applyAlignment="1">
      <alignment horizontal="center" vertical="center"/>
    </xf>
    <xf numFmtId="0" fontId="5" fillId="2" borderId="0" xfId="5" applyFont="1" applyFill="1" applyAlignment="1">
      <alignment vertical="center"/>
    </xf>
    <xf numFmtId="0" fontId="5" fillId="2" borderId="9" xfId="5" applyFont="1" applyFill="1" applyBorder="1" applyAlignment="1">
      <alignment vertical="center"/>
    </xf>
    <xf numFmtId="0" fontId="5" fillId="2" borderId="16" xfId="5" applyFont="1" applyFill="1" applyBorder="1" applyAlignment="1">
      <alignment horizontal="center"/>
    </xf>
    <xf numFmtId="0" fontId="5" fillId="2" borderId="11" xfId="5" applyFont="1" applyFill="1" applyBorder="1" applyAlignment="1">
      <alignment vertical="center"/>
    </xf>
    <xf numFmtId="0" fontId="5" fillId="2" borderId="21" xfId="5" applyFont="1" applyFill="1" applyBorder="1" applyAlignment="1">
      <alignment horizontal="center"/>
    </xf>
    <xf numFmtId="43" fontId="19" fillId="0" borderId="10" xfId="1" applyFont="1" applyBorder="1" applyAlignment="1">
      <alignment horizontal="center" vertical="top" wrapText="1"/>
    </xf>
    <xf numFmtId="0" fontId="5" fillId="2" borderId="9" xfId="5" applyFont="1" applyFill="1" applyBorder="1"/>
    <xf numFmtId="0" fontId="5" fillId="2" borderId="11" xfId="5" applyFont="1" applyFill="1" applyBorder="1"/>
    <xf numFmtId="0" fontId="5" fillId="2" borderId="12" xfId="5" applyFont="1" applyFill="1" applyBorder="1"/>
    <xf numFmtId="9" fontId="5" fillId="2" borderId="16" xfId="7" applyFont="1" applyFill="1" applyBorder="1" applyAlignment="1">
      <alignment horizontal="center" vertical="center" wrapText="1"/>
    </xf>
    <xf numFmtId="0" fontId="9" fillId="2" borderId="10" xfId="5" applyFont="1" applyFill="1" applyBorder="1" applyAlignment="1">
      <alignment horizontal="center" vertical="center"/>
    </xf>
    <xf numFmtId="0" fontId="9" fillId="2" borderId="10" xfId="5" applyFont="1" applyFill="1" applyBorder="1" applyAlignment="1">
      <alignment wrapText="1"/>
    </xf>
    <xf numFmtId="49" fontId="2" fillId="2" borderId="10" xfId="15" applyNumberFormat="1" applyFont="1" applyFill="1" applyBorder="1" applyAlignment="1">
      <alignment horizontal="center" vertical="center" wrapText="1"/>
    </xf>
    <xf numFmtId="49" fontId="2" fillId="2" borderId="10" xfId="15" quotePrefix="1" applyNumberFormat="1" applyFont="1" applyFill="1" applyBorder="1" applyAlignment="1">
      <alignment horizontal="center" vertical="center" wrapText="1"/>
    </xf>
    <xf numFmtId="0" fontId="5" fillId="2" borderId="10" xfId="15" applyFont="1" applyFill="1" applyBorder="1" applyAlignment="1">
      <alignment horizontal="center" vertical="center" wrapText="1"/>
    </xf>
    <xf numFmtId="0" fontId="2" fillId="2" borderId="21" xfId="5" applyFont="1" applyFill="1" applyBorder="1" applyAlignment="1">
      <alignment horizontal="center" vertical="center" wrapText="1"/>
    </xf>
    <xf numFmtId="0" fontId="5" fillId="2" borderId="10" xfId="5" quotePrefix="1" applyFont="1" applyFill="1" applyBorder="1" applyAlignment="1">
      <alignment horizontal="center" vertical="center" wrapText="1"/>
    </xf>
    <xf numFmtId="0" fontId="5" fillId="2" borderId="0" xfId="5" applyFont="1" applyFill="1" applyAlignment="1">
      <alignment horizontal="right" vertical="center" wrapText="1"/>
    </xf>
    <xf numFmtId="0" fontId="5" fillId="2" borderId="21" xfId="5" applyFont="1" applyFill="1" applyBorder="1" applyAlignment="1">
      <alignment vertical="center" wrapText="1"/>
    </xf>
    <xf numFmtId="0" fontId="2" fillId="2" borderId="0" xfId="5" applyFont="1" applyFill="1" applyAlignment="1">
      <alignment horizontal="justify" vertical="center" wrapText="1"/>
    </xf>
    <xf numFmtId="0" fontId="5" fillId="2" borderId="0" xfId="5" applyFont="1" applyFill="1" applyAlignment="1">
      <alignment horizontal="justify" vertical="center" wrapText="1"/>
    </xf>
    <xf numFmtId="0" fontId="2" fillId="2" borderId="10" xfId="5" quotePrefix="1" applyFont="1" applyFill="1" applyBorder="1" applyAlignment="1">
      <alignment horizontal="center" vertical="center" wrapText="1"/>
    </xf>
    <xf numFmtId="0" fontId="2" fillId="2" borderId="10" xfId="5" applyFont="1" applyFill="1" applyBorder="1" applyAlignment="1">
      <alignment vertical="center" wrapText="1"/>
    </xf>
    <xf numFmtId="49" fontId="5" fillId="2" borderId="10" xfId="15" applyNumberFormat="1" applyFont="1" applyFill="1" applyBorder="1" applyAlignment="1">
      <alignment horizontal="center" vertical="center" wrapText="1"/>
    </xf>
    <xf numFmtId="0" fontId="12" fillId="2" borderId="16" xfId="0" applyFont="1" applyFill="1" applyBorder="1" applyAlignment="1">
      <alignment horizontal="center" vertical="center" wrapText="1"/>
    </xf>
    <xf numFmtId="0" fontId="9" fillId="2" borderId="0" xfId="0" applyFont="1" applyFill="1"/>
    <xf numFmtId="0" fontId="12" fillId="2" borderId="0" xfId="0" applyFont="1" applyFill="1" applyAlignment="1">
      <alignment vertical="center" wrapText="1"/>
    </xf>
    <xf numFmtId="0" fontId="12" fillId="2" borderId="10" xfId="0" applyFont="1" applyFill="1" applyBorder="1" applyAlignment="1">
      <alignment horizontal="center" vertical="center" wrapText="1"/>
    </xf>
    <xf numFmtId="0" fontId="2" fillId="2" borderId="39" xfId="0" applyFont="1" applyFill="1" applyBorder="1" applyAlignment="1">
      <alignment vertical="center" wrapText="1"/>
    </xf>
    <xf numFmtId="0" fontId="2" fillId="2" borderId="30" xfId="0" applyFont="1" applyFill="1" applyBorder="1" applyAlignment="1">
      <alignment vertical="center" wrapText="1"/>
    </xf>
    <xf numFmtId="0" fontId="2" fillId="2" borderId="77" xfId="0" applyFont="1" applyFill="1" applyBorder="1" applyAlignment="1">
      <alignment horizontal="center" vertical="center" wrapText="1"/>
    </xf>
    <xf numFmtId="0" fontId="2" fillId="2" borderId="78" xfId="0" applyFont="1" applyFill="1" applyBorder="1" applyAlignment="1">
      <alignment vertical="center" wrapText="1"/>
    </xf>
    <xf numFmtId="0" fontId="2" fillId="2" borderId="79" xfId="0" applyFont="1" applyFill="1" applyBorder="1" applyAlignment="1">
      <alignment vertical="center" wrapText="1"/>
    </xf>
    <xf numFmtId="0" fontId="95" fillId="0" borderId="49" xfId="0" applyFont="1" applyBorder="1" applyAlignment="1">
      <alignment horizontal="center" vertical="center" wrapText="1"/>
    </xf>
    <xf numFmtId="3" fontId="4" fillId="0" borderId="50" xfId="0" applyNumberFormat="1" applyFont="1" applyBorder="1" applyAlignment="1">
      <alignment vertical="center" wrapText="1"/>
    </xf>
    <xf numFmtId="0" fontId="72" fillId="0" borderId="49" xfId="0" applyFont="1" applyBorder="1" applyAlignment="1">
      <alignment horizontal="center" vertical="center" wrapText="1"/>
    </xf>
    <xf numFmtId="3" fontId="0" fillId="0" borderId="50" xfId="0" applyNumberFormat="1" applyBorder="1" applyAlignment="1">
      <alignment vertical="center" wrapText="1"/>
    </xf>
    <xf numFmtId="0" fontId="72" fillId="3" borderId="49" xfId="0" applyFont="1" applyFill="1" applyBorder="1" applyAlignment="1">
      <alignment horizontal="center" vertical="center" wrapText="1"/>
    </xf>
    <xf numFmtId="0" fontId="19"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vertical="center" wrapText="1"/>
    </xf>
    <xf numFmtId="3" fontId="4" fillId="0" borderId="54" xfId="0" applyNumberFormat="1" applyFont="1" applyBorder="1" applyAlignment="1">
      <alignment vertical="center" wrapText="1"/>
    </xf>
    <xf numFmtId="3" fontId="4" fillId="0" borderId="55" xfId="0" applyNumberFormat="1" applyFont="1" applyBorder="1" applyAlignment="1">
      <alignment vertical="center" wrapText="1"/>
    </xf>
    <xf numFmtId="0" fontId="9" fillId="2" borderId="0" xfId="5" applyFont="1" applyFill="1" applyAlignment="1">
      <alignment vertical="center"/>
    </xf>
    <xf numFmtId="0" fontId="9" fillId="2" borderId="31" xfId="5" applyFont="1" applyFill="1" applyBorder="1" applyAlignment="1">
      <alignment horizontal="center" vertical="center" wrapText="1"/>
    </xf>
    <xf numFmtId="0" fontId="12" fillId="2" borderId="14" xfId="5" applyFont="1" applyFill="1" applyBorder="1" applyAlignment="1">
      <alignment vertical="center" wrapText="1"/>
    </xf>
    <xf numFmtId="0" fontId="12" fillId="2" borderId="15" xfId="5" applyFont="1" applyFill="1" applyBorder="1" applyAlignment="1">
      <alignment vertical="center" wrapText="1"/>
    </xf>
    <xf numFmtId="0" fontId="12" fillId="2" borderId="15" xfId="5" applyFont="1" applyFill="1" applyBorder="1" applyAlignment="1">
      <alignment horizontal="center" vertical="center" wrapText="1"/>
    </xf>
    <xf numFmtId="0" fontId="9" fillId="2" borderId="17" xfId="5" applyFont="1" applyFill="1" applyBorder="1" applyAlignment="1">
      <alignment horizontal="center" vertical="center" wrapText="1"/>
    </xf>
    <xf numFmtId="0" fontId="149" fillId="2" borderId="16" xfId="5" applyFont="1" applyFill="1" applyBorder="1" applyAlignment="1">
      <alignment horizontal="center" vertical="center" wrapText="1"/>
    </xf>
    <xf numFmtId="0" fontId="12" fillId="2" borderId="0" xfId="5" applyFont="1" applyFill="1" applyAlignment="1">
      <alignment wrapText="1"/>
    </xf>
    <xf numFmtId="0" fontId="16" fillId="2" borderId="0" xfId="5" applyFont="1" applyFill="1"/>
    <xf numFmtId="0" fontId="9" fillId="2" borderId="0" xfId="0" applyFont="1" applyFill="1" applyAlignment="1">
      <alignment horizontal="center"/>
    </xf>
    <xf numFmtId="15" fontId="12" fillId="2" borderId="10" xfId="0" applyNumberFormat="1" applyFont="1" applyFill="1" applyBorder="1" applyAlignment="1">
      <alignment horizontal="center" vertical="center" wrapText="1"/>
    </xf>
    <xf numFmtId="0" fontId="12" fillId="2" borderId="13" xfId="0" applyFont="1" applyFill="1" applyBorder="1" applyAlignment="1">
      <alignment vertical="center"/>
    </xf>
    <xf numFmtId="0" fontId="12" fillId="2" borderId="14" xfId="0" applyFont="1" applyFill="1" applyBorder="1" applyAlignment="1">
      <alignment vertical="center"/>
    </xf>
    <xf numFmtId="0" fontId="100" fillId="6" borderId="12" xfId="11" applyFont="1" applyFill="1" applyBorder="1" applyAlignment="1">
      <alignment vertical="center" wrapText="1"/>
    </xf>
    <xf numFmtId="0" fontId="101" fillId="7" borderId="9" xfId="0" applyFont="1" applyFill="1" applyBorder="1" applyAlignment="1">
      <alignment vertical="center" wrapText="1"/>
    </xf>
    <xf numFmtId="0" fontId="100" fillId="6" borderId="19" xfId="11" applyFont="1" applyFill="1" applyBorder="1" applyAlignment="1">
      <alignment vertical="center" wrapText="1"/>
    </xf>
    <xf numFmtId="0" fontId="101" fillId="7" borderId="15" xfId="0" applyFont="1" applyFill="1" applyBorder="1" applyAlignment="1">
      <alignment vertical="center" wrapText="1"/>
    </xf>
    <xf numFmtId="0" fontId="101" fillId="18" borderId="19" xfId="0" applyFont="1" applyFill="1" applyBorder="1" applyAlignment="1">
      <alignment vertical="center" wrapText="1"/>
    </xf>
    <xf numFmtId="0" fontId="101" fillId="18" borderId="15" xfId="0" applyFont="1" applyFill="1" applyBorder="1" applyAlignment="1">
      <alignment vertical="center" wrapText="1"/>
    </xf>
    <xf numFmtId="0" fontId="101" fillId="18" borderId="9" xfId="0" applyFont="1" applyFill="1" applyBorder="1" applyAlignment="1">
      <alignment vertical="center" wrapText="1"/>
    </xf>
    <xf numFmtId="0" fontId="100" fillId="6" borderId="15" xfId="11" applyFont="1" applyFill="1" applyBorder="1" applyAlignment="1">
      <alignment vertical="center" wrapText="1"/>
    </xf>
    <xf numFmtId="0" fontId="105" fillId="3" borderId="15" xfId="0" applyFont="1" applyFill="1" applyBorder="1" applyAlignment="1">
      <alignment vertical="center" wrapText="1"/>
    </xf>
    <xf numFmtId="0" fontId="105" fillId="3" borderId="19" xfId="0" applyFont="1" applyFill="1" applyBorder="1" applyAlignment="1">
      <alignment vertical="center" wrapText="1"/>
    </xf>
    <xf numFmtId="0" fontId="103" fillId="3" borderId="0" xfId="0" applyFont="1" applyFill="1" applyAlignment="1">
      <alignment wrapText="1"/>
    </xf>
    <xf numFmtId="177" fontId="19" fillId="3" borderId="15" xfId="2" applyNumberFormat="1" applyFont="1" applyFill="1" applyBorder="1" applyAlignment="1">
      <alignment horizontal="center" vertical="center" wrapText="1"/>
    </xf>
    <xf numFmtId="179" fontId="1" fillId="0" borderId="10" xfId="1" applyNumberFormat="1" applyFont="1" applyBorder="1"/>
    <xf numFmtId="0" fontId="4" fillId="18" borderId="22" xfId="0" applyFont="1" applyFill="1" applyBorder="1" applyAlignment="1">
      <alignment vertical="center" wrapText="1"/>
    </xf>
    <xf numFmtId="0" fontId="1" fillId="18" borderId="22" xfId="0" applyFont="1" applyFill="1" applyBorder="1" applyAlignment="1">
      <alignment vertical="center" wrapText="1"/>
    </xf>
    <xf numFmtId="0" fontId="55" fillId="0" borderId="22" xfId="5" applyFont="1" applyBorder="1" applyAlignment="1">
      <alignment horizontal="left" vertical="center" wrapText="1"/>
    </xf>
    <xf numFmtId="0" fontId="156" fillId="23" borderId="10" xfId="0" applyFont="1" applyFill="1" applyBorder="1" applyAlignment="1">
      <alignment horizontal="center" vertical="center" wrapText="1"/>
    </xf>
    <xf numFmtId="0" fontId="156" fillId="23" borderId="10" xfId="0" applyFont="1" applyFill="1" applyBorder="1" applyAlignment="1">
      <alignment horizontal="center" vertical="top" wrapText="1"/>
    </xf>
    <xf numFmtId="0" fontId="157" fillId="23" borderId="10" xfId="0" applyFont="1" applyFill="1" applyBorder="1" applyAlignment="1">
      <alignment horizontal="justify" vertical="top" wrapText="1"/>
    </xf>
    <xf numFmtId="0" fontId="73" fillId="0" borderId="10" xfId="0" applyFont="1" applyBorder="1" applyAlignment="1">
      <alignment horizontal="justify" vertical="top" wrapText="1"/>
    </xf>
    <xf numFmtId="0" fontId="156" fillId="23" borderId="10" xfId="0" applyFont="1" applyFill="1" applyBorder="1" applyAlignment="1">
      <alignment horizontal="center" vertical="top"/>
    </xf>
    <xf numFmtId="0" fontId="156" fillId="23" borderId="26" xfId="0" applyFont="1" applyFill="1" applyBorder="1" applyAlignment="1">
      <alignment horizontal="center" vertical="center" wrapText="1"/>
    </xf>
    <xf numFmtId="0" fontId="156" fillId="23" borderId="43" xfId="0" applyFont="1" applyFill="1" applyBorder="1" applyAlignment="1">
      <alignment horizontal="center" vertical="center" wrapText="1"/>
    </xf>
    <xf numFmtId="0" fontId="72" fillId="21" borderId="44" xfId="0" applyFont="1" applyFill="1" applyBorder="1" applyAlignment="1">
      <alignment horizontal="center" vertical="center" wrapText="1"/>
    </xf>
    <xf numFmtId="0" fontId="72" fillId="21" borderId="45" xfId="0" applyFont="1" applyFill="1" applyBorder="1" applyAlignment="1">
      <alignment vertical="center" wrapText="1"/>
    </xf>
    <xf numFmtId="164" fontId="95" fillId="21" borderId="44" xfId="1" applyNumberFormat="1" applyFont="1" applyFill="1" applyBorder="1" applyAlignment="1">
      <alignment vertical="top" wrapText="1"/>
    </xf>
    <xf numFmtId="164" fontId="95" fillId="21" borderId="21" xfId="1" applyNumberFormat="1" applyFont="1" applyFill="1" applyBorder="1" applyAlignment="1">
      <alignment vertical="center" wrapText="1"/>
    </xf>
    <xf numFmtId="164" fontId="95" fillId="21" borderId="21" xfId="1" applyNumberFormat="1" applyFont="1" applyFill="1" applyBorder="1" applyAlignment="1">
      <alignment horizontal="center" vertical="center"/>
    </xf>
    <xf numFmtId="164" fontId="95" fillId="21" borderId="45" xfId="1" applyNumberFormat="1" applyFont="1" applyFill="1" applyBorder="1" applyAlignment="1">
      <alignment horizontal="center" vertical="center"/>
    </xf>
    <xf numFmtId="164" fontId="95" fillId="21" borderId="33" xfId="1" applyNumberFormat="1" applyFont="1" applyFill="1" applyBorder="1" applyAlignment="1">
      <alignment horizontal="center" vertical="center"/>
    </xf>
    <xf numFmtId="164" fontId="95" fillId="21" borderId="46" xfId="1" applyNumberFormat="1" applyFont="1" applyFill="1" applyBorder="1" applyAlignment="1">
      <alignment vertical="top" wrapText="1"/>
    </xf>
    <xf numFmtId="164" fontId="95" fillId="21" borderId="47" xfId="1" applyNumberFormat="1" applyFont="1" applyFill="1" applyBorder="1" applyAlignment="1">
      <alignment vertical="center" wrapText="1"/>
    </xf>
    <xf numFmtId="164" fontId="95" fillId="21" borderId="47" xfId="1" applyNumberFormat="1" applyFont="1" applyFill="1" applyBorder="1" applyAlignment="1">
      <alignment horizontal="center" vertical="center"/>
    </xf>
    <xf numFmtId="164" fontId="95" fillId="21" borderId="48" xfId="1" applyNumberFormat="1" applyFont="1" applyFill="1" applyBorder="1" applyAlignment="1">
      <alignment horizontal="center" vertical="center"/>
    </xf>
    <xf numFmtId="0" fontId="72" fillId="0" borderId="49" xfId="0" applyFont="1" applyBorder="1" applyAlignment="1">
      <alignment horizontal="center" vertical="center"/>
    </xf>
    <xf numFmtId="0" fontId="159" fillId="0" borderId="50" xfId="0" applyFont="1" applyBorder="1" applyAlignment="1">
      <alignment horizontal="left" vertical="center" wrapText="1" indent="2"/>
    </xf>
    <xf numFmtId="164" fontId="72" fillId="0" borderId="49" xfId="1" applyNumberFormat="1" applyFont="1" applyBorder="1" applyAlignment="1">
      <alignment vertical="center"/>
    </xf>
    <xf numFmtId="164" fontId="72" fillId="0" borderId="10" xfId="1" applyNumberFormat="1" applyFont="1" applyBorder="1" applyAlignment="1">
      <alignment vertical="center"/>
    </xf>
    <xf numFmtId="164" fontId="72" fillId="0" borderId="10" xfId="1" applyNumberFormat="1" applyFont="1" applyBorder="1" applyAlignment="1">
      <alignment horizontal="center" vertical="center" wrapText="1"/>
    </xf>
    <xf numFmtId="164" fontId="72" fillId="0" borderId="50" xfId="1" applyNumberFormat="1" applyFont="1" applyBorder="1" applyAlignment="1">
      <alignment horizontal="center" vertical="center" wrapText="1"/>
    </xf>
    <xf numFmtId="164" fontId="72" fillId="0" borderId="10" xfId="1" applyNumberFormat="1" applyFont="1" applyBorder="1" applyAlignment="1">
      <alignment vertical="center" wrapText="1"/>
    </xf>
    <xf numFmtId="164" fontId="72" fillId="0" borderId="13" xfId="1" applyNumberFormat="1" applyFont="1" applyBorder="1" applyAlignment="1">
      <alignment vertical="center" wrapText="1"/>
    </xf>
    <xf numFmtId="164" fontId="72" fillId="0" borderId="49" xfId="1" applyNumberFormat="1" applyFont="1" applyBorder="1" applyAlignment="1">
      <alignment vertical="center" wrapText="1"/>
    </xf>
    <xf numFmtId="164" fontId="72" fillId="0" borderId="50" xfId="1" applyNumberFormat="1" applyFont="1" applyBorder="1" applyAlignment="1">
      <alignment vertical="center" wrapText="1"/>
    </xf>
    <xf numFmtId="164" fontId="159" fillId="22" borderId="49" xfId="1" applyNumberFormat="1" applyFont="1" applyFill="1" applyBorder="1" applyAlignment="1">
      <alignment vertical="center" wrapText="1"/>
    </xf>
    <xf numFmtId="0" fontId="72" fillId="21" borderId="49" xfId="0" applyFont="1" applyFill="1" applyBorder="1" applyAlignment="1">
      <alignment horizontal="center" vertical="center"/>
    </xf>
    <xf numFmtId="0" fontId="72" fillId="21" borderId="50" xfId="0" applyFont="1" applyFill="1" applyBorder="1" applyAlignment="1">
      <alignment vertical="center" wrapText="1"/>
    </xf>
    <xf numFmtId="164" fontId="95" fillId="21" borderId="10" xfId="1" applyNumberFormat="1" applyFont="1" applyFill="1" applyBorder="1" applyAlignment="1">
      <alignment vertical="center" wrapText="1"/>
    </xf>
    <xf numFmtId="164" fontId="95" fillId="21" borderId="10" xfId="1" applyNumberFormat="1" applyFont="1" applyFill="1" applyBorder="1" applyAlignment="1">
      <alignment horizontal="center" vertical="center" wrapText="1"/>
    </xf>
    <xf numFmtId="164" fontId="95" fillId="21" borderId="50" xfId="1" applyNumberFormat="1" applyFont="1" applyFill="1" applyBorder="1" applyAlignment="1">
      <alignment horizontal="center" vertical="center" wrapText="1"/>
    </xf>
    <xf numFmtId="164" fontId="95" fillId="21" borderId="13" xfId="1" applyNumberFormat="1" applyFont="1" applyFill="1" applyBorder="1" applyAlignment="1">
      <alignment horizontal="center" vertical="center" wrapText="1"/>
    </xf>
    <xf numFmtId="164" fontId="72" fillId="14" borderId="10" xfId="1" applyNumberFormat="1" applyFont="1" applyFill="1" applyBorder="1" applyAlignment="1">
      <alignment vertical="center" wrapText="1"/>
    </xf>
    <xf numFmtId="164" fontId="95" fillId="21" borderId="13" xfId="1" applyNumberFormat="1" applyFont="1" applyFill="1" applyBorder="1" applyAlignment="1">
      <alignment vertical="center" wrapText="1"/>
    </xf>
    <xf numFmtId="164" fontId="95" fillId="21" borderId="50" xfId="1" applyNumberFormat="1" applyFont="1" applyFill="1" applyBorder="1" applyAlignment="1">
      <alignment vertical="center" wrapText="1"/>
    </xf>
    <xf numFmtId="164" fontId="95" fillId="21" borderId="49" xfId="1" applyNumberFormat="1" applyFont="1" applyFill="1" applyBorder="1" applyAlignment="1">
      <alignment vertical="center" wrapText="1"/>
    </xf>
    <xf numFmtId="164" fontId="159" fillId="22" borderId="10" xfId="1" applyNumberFormat="1" applyFont="1" applyFill="1" applyBorder="1" applyAlignment="1">
      <alignment vertical="center" wrapText="1"/>
    </xf>
    <xf numFmtId="164" fontId="72" fillId="22" borderId="50" xfId="1" applyNumberFormat="1" applyFont="1" applyFill="1" applyBorder="1" applyAlignment="1">
      <alignment horizontal="center" vertical="center" wrapText="1"/>
    </xf>
    <xf numFmtId="164" fontId="72" fillId="22" borderId="13" xfId="1" applyNumberFormat="1" applyFont="1" applyFill="1" applyBorder="1" applyAlignment="1">
      <alignment horizontal="center" vertical="center" wrapText="1"/>
    </xf>
    <xf numFmtId="0" fontId="95" fillId="0" borderId="51" xfId="0" applyFont="1" applyBorder="1" applyAlignment="1">
      <alignment horizontal="center" vertical="center"/>
    </xf>
    <xf numFmtId="0" fontId="95" fillId="0" borderId="52" xfId="0" applyFont="1" applyBorder="1" applyAlignment="1">
      <alignment vertical="center" wrapText="1"/>
    </xf>
    <xf numFmtId="164" fontId="72" fillId="22" borderId="51" xfId="1" applyNumberFormat="1" applyFont="1" applyFill="1" applyBorder="1" applyAlignment="1">
      <alignment vertical="center"/>
    </xf>
    <xf numFmtId="164" fontId="72" fillId="22" borderId="16" xfId="1" applyNumberFormat="1" applyFont="1" applyFill="1" applyBorder="1" applyAlignment="1">
      <alignment vertical="center"/>
    </xf>
    <xf numFmtId="164" fontId="95" fillId="0" borderId="52" xfId="1" applyNumberFormat="1" applyFont="1" applyBorder="1" applyAlignment="1">
      <alignment horizontal="center" vertical="center"/>
    </xf>
    <xf numFmtId="164" fontId="95" fillId="0" borderId="10" xfId="1" applyNumberFormat="1" applyFont="1" applyBorder="1" applyAlignment="1">
      <alignment vertical="center" wrapText="1"/>
    </xf>
    <xf numFmtId="164" fontId="72" fillId="22" borderId="53" xfId="1" applyNumberFormat="1" applyFont="1" applyFill="1" applyBorder="1" applyAlignment="1">
      <alignment vertical="center"/>
    </xf>
    <xf numFmtId="164" fontId="72" fillId="22" borderId="54" xfId="1" applyNumberFormat="1" applyFont="1" applyFill="1" applyBorder="1" applyAlignment="1">
      <alignment vertical="center"/>
    </xf>
    <xf numFmtId="164" fontId="95" fillId="0" borderId="50" xfId="1" applyNumberFormat="1" applyFont="1" applyBorder="1" applyAlignment="1">
      <alignment vertical="center" wrapText="1"/>
    </xf>
    <xf numFmtId="0" fontId="72" fillId="21" borderId="44" xfId="0" applyFont="1" applyFill="1" applyBorder="1" applyAlignment="1">
      <alignment horizontal="center" vertical="center"/>
    </xf>
    <xf numFmtId="164" fontId="72" fillId="22" borderId="44" xfId="1" applyNumberFormat="1" applyFont="1" applyFill="1" applyBorder="1" applyAlignment="1">
      <alignment vertical="center" wrapText="1"/>
    </xf>
    <xf numFmtId="164" fontId="95" fillId="22" borderId="21" xfId="1" applyNumberFormat="1" applyFont="1" applyFill="1" applyBorder="1" applyAlignment="1">
      <alignment vertical="center" wrapText="1"/>
    </xf>
    <xf numFmtId="164" fontId="95" fillId="22" borderId="21" xfId="1" applyNumberFormat="1" applyFont="1" applyFill="1" applyBorder="1" applyAlignment="1">
      <alignment horizontal="center" vertical="center" wrapText="1"/>
    </xf>
    <xf numFmtId="164" fontId="95" fillId="21" borderId="45" xfId="1" applyNumberFormat="1" applyFont="1" applyFill="1" applyBorder="1" applyAlignment="1">
      <alignment horizontal="center" vertical="center" wrapText="1"/>
    </xf>
    <xf numFmtId="164" fontId="72" fillId="22" borderId="49" xfId="1" applyNumberFormat="1" applyFont="1" applyFill="1" applyBorder="1" applyAlignment="1">
      <alignment horizontal="center" vertical="center" wrapText="1"/>
    </xf>
    <xf numFmtId="164" fontId="72" fillId="22" borderId="49" xfId="1" applyNumberFormat="1" applyFont="1" applyFill="1" applyBorder="1" applyAlignment="1">
      <alignment vertical="center" wrapText="1"/>
    </xf>
    <xf numFmtId="0" fontId="22" fillId="0" borderId="50" xfId="0" applyFont="1" applyBorder="1" applyAlignment="1">
      <alignment horizontal="left" vertical="center" wrapText="1" indent="2"/>
    </xf>
    <xf numFmtId="0" fontId="159" fillId="0" borderId="50" xfId="0" applyFont="1" applyBorder="1" applyAlignment="1">
      <alignment horizontal="left" vertical="center" wrapText="1" indent="4"/>
    </xf>
    <xf numFmtId="164" fontId="72" fillId="22" borderId="10" xfId="1" applyNumberFormat="1" applyFont="1" applyFill="1" applyBorder="1" applyAlignment="1">
      <alignment vertical="center" wrapText="1"/>
    </xf>
    <xf numFmtId="164" fontId="72" fillId="14" borderId="50" xfId="1" applyNumberFormat="1" applyFont="1" applyFill="1" applyBorder="1" applyAlignment="1">
      <alignment horizontal="center" vertical="center" wrapText="1"/>
    </xf>
    <xf numFmtId="0" fontId="95" fillId="0" borderId="49" xfId="0" applyFont="1" applyBorder="1" applyAlignment="1">
      <alignment horizontal="center" vertical="center"/>
    </xf>
    <xf numFmtId="0" fontId="95" fillId="0" borderId="50" xfId="0" applyFont="1" applyBorder="1" applyAlignment="1">
      <alignment vertical="center" wrapText="1"/>
    </xf>
    <xf numFmtId="164" fontId="72" fillId="22" borderId="49" xfId="1" applyNumberFormat="1" applyFont="1" applyFill="1" applyBorder="1" applyAlignment="1">
      <alignment vertical="center"/>
    </xf>
    <xf numFmtId="164" fontId="72" fillId="22" borderId="10" xfId="1" applyNumberFormat="1" applyFont="1" applyFill="1" applyBorder="1" applyAlignment="1">
      <alignment vertical="center"/>
    </xf>
    <xf numFmtId="164" fontId="72" fillId="22" borderId="10" xfId="1" applyNumberFormat="1" applyFont="1" applyFill="1" applyBorder="1" applyAlignment="1">
      <alignment horizontal="center" vertical="center"/>
    </xf>
    <xf numFmtId="164" fontId="95" fillId="0" borderId="50" xfId="1" applyNumberFormat="1" applyFont="1" applyBorder="1" applyAlignment="1">
      <alignment horizontal="center" vertical="center"/>
    </xf>
    <xf numFmtId="0" fontId="95" fillId="0" borderId="53" xfId="0" applyFont="1" applyBorder="1" applyAlignment="1">
      <alignment horizontal="center" vertical="center"/>
    </xf>
    <xf numFmtId="0" fontId="95" fillId="0" borderId="55" xfId="0" applyFont="1" applyBorder="1" applyAlignment="1">
      <alignment vertical="center" wrapText="1"/>
    </xf>
    <xf numFmtId="0" fontId="72" fillId="22" borderId="53" xfId="0" applyFont="1" applyFill="1" applyBorder="1" applyAlignment="1">
      <alignment vertical="center"/>
    </xf>
    <xf numFmtId="0" fontId="72" fillId="22" borderId="54" xfId="0" applyFont="1" applyFill="1" applyBorder="1" applyAlignment="1">
      <alignment vertical="center"/>
    </xf>
    <xf numFmtId="10" fontId="95" fillId="0" borderId="55" xfId="2" applyNumberFormat="1" applyFont="1" applyBorder="1" applyAlignment="1">
      <alignment vertical="center"/>
    </xf>
    <xf numFmtId="9" fontId="95" fillId="0" borderId="54" xfId="2" applyFont="1" applyBorder="1" applyAlignment="1">
      <alignment vertical="center" wrapText="1"/>
    </xf>
    <xf numFmtId="9" fontId="95" fillId="0" borderId="55" xfId="2" applyFont="1" applyBorder="1" applyAlignment="1">
      <alignment vertical="center" wrapText="1"/>
    </xf>
    <xf numFmtId="3" fontId="1" fillId="3" borderId="50" xfId="0" applyNumberFormat="1" applyFont="1" applyFill="1" applyBorder="1" applyAlignment="1">
      <alignment horizontal="center" vertical="center" wrapText="1"/>
    </xf>
    <xf numFmtId="3" fontId="1" fillId="3" borderId="55" xfId="0" applyNumberFormat="1" applyFont="1" applyFill="1" applyBorder="1" applyAlignment="1">
      <alignment horizontal="center" vertical="center" wrapText="1"/>
    </xf>
    <xf numFmtId="3" fontId="1" fillId="3" borderId="10" xfId="0" applyNumberFormat="1" applyFont="1" applyFill="1" applyBorder="1" applyAlignment="1">
      <alignment horizontal="center" vertical="center" wrapText="1"/>
    </xf>
    <xf numFmtId="0" fontId="52" fillId="2" borderId="80" xfId="5" applyFont="1" applyFill="1" applyBorder="1" applyAlignment="1">
      <alignment horizontal="center" vertical="center" wrapText="1"/>
    </xf>
    <xf numFmtId="0" fontId="140" fillId="2" borderId="30" xfId="5" applyFont="1" applyFill="1" applyBorder="1" applyAlignment="1">
      <alignment horizontal="justify" vertical="center" wrapText="1"/>
    </xf>
    <xf numFmtId="0" fontId="141" fillId="2" borderId="47" xfId="5" applyFont="1" applyFill="1" applyBorder="1" applyAlignment="1">
      <alignment horizontal="center" vertical="center" wrapText="1"/>
    </xf>
    <xf numFmtId="0" fontId="141" fillId="2" borderId="48" xfId="5" applyFont="1" applyFill="1" applyBorder="1" applyAlignment="1">
      <alignment horizontal="center" vertical="center" wrapText="1"/>
    </xf>
    <xf numFmtId="0" fontId="52" fillId="2" borderId="81" xfId="5" applyFont="1" applyFill="1" applyBorder="1" applyAlignment="1">
      <alignment horizontal="center" vertical="center" wrapText="1"/>
    </xf>
    <xf numFmtId="0" fontId="142" fillId="2" borderId="0" xfId="5" applyFont="1" applyFill="1" applyAlignment="1">
      <alignment horizontal="justify" vertical="center" wrapText="1"/>
    </xf>
    <xf numFmtId="0" fontId="55" fillId="0" borderId="67" xfId="5" applyFont="1" applyBorder="1" applyAlignment="1">
      <alignment horizontal="center" vertical="center" wrapText="1"/>
    </xf>
    <xf numFmtId="0" fontId="52" fillId="0" borderId="44" xfId="5" applyFont="1" applyBorder="1" applyAlignment="1">
      <alignment horizontal="center" vertical="center" wrapText="1"/>
    </xf>
    <xf numFmtId="0" fontId="18" fillId="3" borderId="50" xfId="5" applyFont="1" applyFill="1" applyBorder="1" applyAlignment="1">
      <alignment horizontal="center" vertical="center" wrapText="1"/>
    </xf>
    <xf numFmtId="0" fontId="53" fillId="0" borderId="49" xfId="5" applyFont="1" applyBorder="1" applyAlignment="1">
      <alignment horizontal="center" vertical="center" wrapText="1"/>
    </xf>
    <xf numFmtId="4" fontId="55" fillId="0" borderId="50" xfId="5" applyNumberFormat="1" applyFont="1" applyBorder="1" applyAlignment="1">
      <alignment horizontal="center" vertical="center" wrapText="1"/>
    </xf>
    <xf numFmtId="0" fontId="53" fillId="10" borderId="49" xfId="5" applyFont="1" applyFill="1" applyBorder="1" applyAlignment="1">
      <alignment horizontal="center" vertical="center" wrapText="1"/>
    </xf>
    <xf numFmtId="0" fontId="55" fillId="10" borderId="50" xfId="5" applyFont="1" applyFill="1" applyBorder="1" applyAlignment="1">
      <alignment horizontal="center" vertical="center" wrapText="1"/>
    </xf>
    <xf numFmtId="0" fontId="55" fillId="0" borderId="50" xfId="5" applyFont="1" applyBorder="1" applyAlignment="1">
      <alignment horizontal="center" vertical="center" wrapText="1"/>
    </xf>
    <xf numFmtId="0" fontId="53" fillId="0" borderId="53" xfId="5" applyFont="1" applyBorder="1" applyAlignment="1">
      <alignment horizontal="center" vertical="center" wrapText="1"/>
    </xf>
    <xf numFmtId="0" fontId="144" fillId="0" borderId="54" xfId="5" applyFont="1" applyBorder="1" applyAlignment="1">
      <alignment horizontal="left" vertical="center" wrapText="1"/>
    </xf>
    <xf numFmtId="0" fontId="145" fillId="12" borderId="54" xfId="5" applyFont="1" applyFill="1" applyBorder="1" applyAlignment="1">
      <alignment horizontal="justify" vertical="center" wrapText="1"/>
    </xf>
    <xf numFmtId="4" fontId="18" fillId="0" borderId="54" xfId="5" applyNumberFormat="1" applyFont="1" applyBorder="1" applyAlignment="1">
      <alignment horizontal="center" vertical="center" wrapText="1"/>
    </xf>
    <xf numFmtId="4" fontId="55" fillId="0" borderId="54" xfId="5" applyNumberFormat="1" applyFont="1" applyBorder="1" applyAlignment="1">
      <alignment horizontal="center" vertical="center" wrapText="1"/>
    </xf>
    <xf numFmtId="4" fontId="55" fillId="0" borderId="55" xfId="5" applyNumberFormat="1" applyFont="1" applyBorder="1" applyAlignment="1">
      <alignment horizontal="center" vertical="center" wrapText="1"/>
    </xf>
    <xf numFmtId="0" fontId="20" fillId="2" borderId="0" xfId="5" applyFont="1" applyFill="1"/>
    <xf numFmtId="0" fontId="9" fillId="3" borderId="0" xfId="5" applyFont="1" applyFill="1"/>
    <xf numFmtId="164" fontId="1" fillId="0" borderId="0" xfId="1" applyNumberFormat="1" applyFont="1"/>
    <xf numFmtId="0" fontId="19" fillId="0" borderId="21" xfId="5" applyFont="1" applyBorder="1" applyAlignment="1">
      <alignment horizontal="center" vertical="center"/>
    </xf>
    <xf numFmtId="49" fontId="20" fillId="2" borderId="0" xfId="5" applyNumberFormat="1" applyFont="1" applyFill="1" applyAlignment="1">
      <alignment vertical="center"/>
    </xf>
    <xf numFmtId="0" fontId="0" fillId="3" borderId="0" xfId="0" applyFont="1" applyFill="1"/>
    <xf numFmtId="0" fontId="19" fillId="0" borderId="10" xfId="5" applyFont="1" applyBorder="1" applyAlignment="1">
      <alignment wrapText="1"/>
    </xf>
    <xf numFmtId="0" fontId="160" fillId="0" borderId="10" xfId="5" applyFont="1" applyBorder="1"/>
    <xf numFmtId="0" fontId="44" fillId="0" borderId="10" xfId="5" applyFont="1" applyBorder="1" applyAlignment="1">
      <alignment horizontal="center" vertical="center"/>
    </xf>
    <xf numFmtId="0" fontId="44" fillId="0" borderId="10" xfId="5" applyFont="1" applyBorder="1" applyAlignment="1">
      <alignment wrapText="1"/>
    </xf>
    <xf numFmtId="0" fontId="0" fillId="0" borderId="10" xfId="5" applyFont="1" applyBorder="1"/>
    <xf numFmtId="0" fontId="160" fillId="0" borderId="21" xfId="5" applyFont="1" applyBorder="1"/>
    <xf numFmtId="0" fontId="5" fillId="2" borderId="82" xfId="5" applyFont="1" applyFill="1" applyBorder="1" applyAlignment="1">
      <alignment horizontal="center"/>
    </xf>
    <xf numFmtId="0" fontId="5" fillId="2" borderId="82" xfId="5" applyFont="1" applyFill="1" applyBorder="1" applyAlignment="1">
      <alignment horizontal="center" vertical="center" wrapText="1"/>
    </xf>
    <xf numFmtId="0" fontId="19" fillId="0" borderId="21" xfId="5" applyFont="1" applyBorder="1" applyAlignment="1">
      <alignment wrapText="1"/>
    </xf>
    <xf numFmtId="0" fontId="12" fillId="2" borderId="83" xfId="5" applyFont="1" applyFill="1" applyBorder="1" applyAlignment="1">
      <alignment vertical="center"/>
    </xf>
    <xf numFmtId="0" fontId="5" fillId="2" borderId="84" xfId="5" applyFont="1" applyFill="1" applyBorder="1"/>
    <xf numFmtId="0" fontId="5" fillId="2" borderId="85" xfId="5" applyFont="1" applyFill="1" applyBorder="1"/>
    <xf numFmtId="0" fontId="5" fillId="2" borderId="0" xfId="5" applyFont="1" applyFill="1" applyBorder="1"/>
    <xf numFmtId="0" fontId="5" fillId="2" borderId="86" xfId="5" applyFont="1" applyFill="1" applyBorder="1"/>
    <xf numFmtId="0" fontId="5" fillId="2" borderId="87" xfId="5" applyFont="1" applyFill="1" applyBorder="1"/>
    <xf numFmtId="49" fontId="20" fillId="2" borderId="0" xfId="5" applyNumberFormat="1" applyFont="1" applyFill="1" applyAlignment="1">
      <alignment vertical="top"/>
    </xf>
    <xf numFmtId="0" fontId="9" fillId="2" borderId="83" xfId="5" applyFont="1" applyFill="1" applyBorder="1" applyAlignment="1">
      <alignment vertical="center"/>
    </xf>
    <xf numFmtId="181" fontId="19" fillId="0" borderId="0" xfId="5" applyNumberFormat="1" applyFont="1"/>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21" fillId="4" borderId="13" xfId="5" applyFont="1" applyFill="1" applyBorder="1" applyAlignment="1">
      <alignment horizontal="left" vertical="center" wrapText="1"/>
    </xf>
    <xf numFmtId="0" fontId="21" fillId="4" borderId="14" xfId="5" applyFont="1" applyFill="1" applyBorder="1" applyAlignment="1">
      <alignment horizontal="left" vertical="center" wrapText="1"/>
    </xf>
    <xf numFmtId="0" fontId="21" fillId="4" borderId="15" xfId="5" applyFont="1" applyFill="1" applyBorder="1" applyAlignment="1">
      <alignment horizontal="left" vertical="center" wrapText="1"/>
    </xf>
    <xf numFmtId="0" fontId="21" fillId="5" borderId="13" xfId="5" applyFont="1" applyFill="1" applyBorder="1" applyAlignment="1">
      <alignment horizontal="left" vertical="center" wrapText="1"/>
    </xf>
    <xf numFmtId="0" fontId="21" fillId="5" borderId="14" xfId="5" applyFont="1" applyFill="1" applyBorder="1" applyAlignment="1">
      <alignment horizontal="left" vertical="center" wrapText="1"/>
    </xf>
    <xf numFmtId="0" fontId="21" fillId="5" borderId="15" xfId="5" applyFont="1" applyFill="1" applyBorder="1" applyAlignment="1">
      <alignment horizontal="left" vertical="center" wrapText="1"/>
    </xf>
    <xf numFmtId="0" fontId="20" fillId="2" borderId="0" xfId="5" applyFont="1" applyFill="1" applyAlignment="1">
      <alignment horizontal="left"/>
    </xf>
    <xf numFmtId="0" fontId="12" fillId="2" borderId="20" xfId="5" applyFont="1" applyFill="1" applyBorder="1" applyAlignment="1">
      <alignment horizontal="left" vertical="center"/>
    </xf>
    <xf numFmtId="0" fontId="12" fillId="2" borderId="0" xfId="5" applyFont="1" applyFill="1" applyAlignment="1">
      <alignment horizontal="left" vertical="center"/>
    </xf>
    <xf numFmtId="0" fontId="12" fillId="2" borderId="9" xfId="5" applyFont="1" applyFill="1" applyBorder="1" applyAlignment="1">
      <alignment horizontal="left" vertical="center"/>
    </xf>
    <xf numFmtId="0" fontId="26" fillId="2" borderId="0" xfId="5" applyFont="1" applyFill="1" applyAlignment="1">
      <alignment horizontal="left"/>
    </xf>
    <xf numFmtId="0" fontId="12" fillId="2" borderId="0" xfId="5" applyFont="1" applyFill="1" applyAlignment="1">
      <alignment horizontal="center" vertical="center" wrapText="1"/>
    </xf>
    <xf numFmtId="0" fontId="12" fillId="2" borderId="13" xfId="5" applyFont="1" applyFill="1" applyBorder="1" applyAlignment="1">
      <alignment horizontal="left" vertical="center"/>
    </xf>
    <xf numFmtId="0" fontId="12" fillId="2" borderId="14" xfId="5" applyFont="1" applyFill="1" applyBorder="1" applyAlignment="1">
      <alignment horizontal="left" vertical="center"/>
    </xf>
    <xf numFmtId="0" fontId="12" fillId="2" borderId="15" xfId="5" applyFont="1" applyFill="1" applyBorder="1" applyAlignment="1">
      <alignment horizontal="left" vertical="center"/>
    </xf>
    <xf numFmtId="0" fontId="26" fillId="2" borderId="20" xfId="5" applyFont="1" applyFill="1" applyBorder="1" applyAlignment="1">
      <alignment horizontal="left"/>
    </xf>
    <xf numFmtId="0" fontId="12" fillId="2" borderId="13" xfId="5" applyFont="1" applyFill="1" applyBorder="1" applyAlignment="1">
      <alignment horizontal="center" vertical="center" wrapText="1"/>
    </xf>
    <xf numFmtId="0" fontId="12" fillId="2" borderId="15" xfId="5" applyFont="1" applyFill="1" applyBorder="1" applyAlignment="1">
      <alignment horizontal="center" vertical="center" wrapText="1"/>
    </xf>
    <xf numFmtId="0" fontId="8" fillId="2" borderId="13" xfId="9" applyFont="1" applyFill="1" applyBorder="1" applyAlignment="1">
      <alignment vertical="center"/>
    </xf>
    <xf numFmtId="0" fontId="36" fillId="2" borderId="14" xfId="9" applyFont="1" applyFill="1" applyBorder="1" applyAlignment="1">
      <alignment vertical="center"/>
    </xf>
    <xf numFmtId="0" fontId="1" fillId="0" borderId="17" xfId="9" applyFont="1" applyBorder="1" applyAlignment="1">
      <alignment vertical="center" wrapText="1"/>
    </xf>
    <xf numFmtId="0" fontId="1" fillId="0" borderId="18" xfId="9" applyFont="1" applyBorder="1" applyAlignment="1">
      <alignment vertical="center" wrapText="1"/>
    </xf>
    <xf numFmtId="0" fontId="20" fillId="2" borderId="0" xfId="0" applyFont="1" applyFill="1" applyAlignment="1">
      <alignment horizontal="left" vertical="center"/>
    </xf>
    <xf numFmtId="0" fontId="40" fillId="2" borderId="0" xfId="0" applyFont="1" applyFill="1" applyAlignment="1">
      <alignment horizontal="center" vertical="center" wrapText="1"/>
    </xf>
    <xf numFmtId="0" fontId="49" fillId="0" borderId="0" xfId="5" applyFont="1" applyAlignment="1">
      <alignment horizontal="justify" vertical="center" wrapText="1"/>
    </xf>
    <xf numFmtId="0" fontId="47" fillId="0" borderId="0" xfId="5" applyFont="1" applyAlignment="1">
      <alignment horizontal="justify" vertical="center" wrapText="1"/>
    </xf>
    <xf numFmtId="0" fontId="1" fillId="0" borderId="0" xfId="5" applyFont="1" applyAlignment="1">
      <alignment horizontal="justify" vertical="center" wrapText="1"/>
    </xf>
    <xf numFmtId="0" fontId="48" fillId="0" borderId="0" xfId="5" applyFont="1" applyAlignment="1">
      <alignment horizontal="justify" vertical="center" wrapText="1"/>
    </xf>
    <xf numFmtId="0" fontId="4" fillId="0" borderId="0" xfId="5" applyFont="1" applyAlignment="1">
      <alignment horizontal="justify" vertical="center" wrapText="1"/>
    </xf>
    <xf numFmtId="0" fontId="45" fillId="2" borderId="0" xfId="5" applyFont="1" applyFill="1" applyAlignment="1">
      <alignment horizontal="left" vertical="center" wrapText="1"/>
    </xf>
    <xf numFmtId="0" fontId="5" fillId="2" borderId="10" xfId="5" applyFont="1" applyFill="1" applyBorder="1" applyAlignment="1">
      <alignment horizontal="center" vertical="center" wrapText="1"/>
    </xf>
    <xf numFmtId="0" fontId="45" fillId="2" borderId="0" xfId="5" applyFont="1" applyFill="1" applyAlignment="1">
      <alignment horizontal="left" vertical="center"/>
    </xf>
    <xf numFmtId="0" fontId="45" fillId="2" borderId="0" xfId="5" applyFont="1" applyFill="1" applyAlignment="1">
      <alignment horizontal="left" wrapText="1"/>
    </xf>
    <xf numFmtId="0" fontId="45" fillId="2" borderId="0" xfId="5" applyFont="1" applyFill="1" applyAlignment="1">
      <alignment horizontal="left"/>
    </xf>
    <xf numFmtId="0" fontId="5" fillId="2" borderId="10" xfId="5" applyFont="1" applyFill="1" applyBorder="1" applyAlignment="1">
      <alignment horizontal="center" vertical="center"/>
    </xf>
    <xf numFmtId="0" fontId="5" fillId="2" borderId="16" xfId="5" applyFont="1" applyFill="1" applyBorder="1" applyAlignment="1">
      <alignment horizontal="center" vertical="center"/>
    </xf>
    <xf numFmtId="0" fontId="5" fillId="2" borderId="16" xfId="5" applyFont="1" applyFill="1" applyBorder="1" applyAlignment="1">
      <alignment horizontal="center" vertical="center" wrapText="1"/>
    </xf>
    <xf numFmtId="0" fontId="5" fillId="2" borderId="13" xfId="5" applyFont="1" applyFill="1" applyBorder="1" applyAlignment="1">
      <alignment horizontal="center" vertical="center"/>
    </xf>
    <xf numFmtId="0" fontId="5" fillId="2" borderId="14" xfId="5" applyFont="1" applyFill="1" applyBorder="1" applyAlignment="1">
      <alignment horizontal="center" vertical="center"/>
    </xf>
    <xf numFmtId="0" fontId="5" fillId="2" borderId="15" xfId="5" applyFont="1" applyFill="1" applyBorder="1" applyAlignment="1">
      <alignment horizontal="center" vertical="center"/>
    </xf>
    <xf numFmtId="0" fontId="55" fillId="0" borderId="13" xfId="5" applyFont="1" applyBorder="1" applyAlignment="1">
      <alignment horizontal="center" vertical="center" wrapText="1"/>
    </xf>
    <xf numFmtId="0" fontId="55" fillId="0" borderId="14" xfId="5" applyFont="1" applyBorder="1" applyAlignment="1">
      <alignment horizontal="center" vertical="center" wrapText="1"/>
    </xf>
    <xf numFmtId="0" fontId="55" fillId="0" borderId="15" xfId="5" applyFont="1" applyBorder="1" applyAlignment="1">
      <alignment horizontal="center" vertical="center" wrapText="1"/>
    </xf>
    <xf numFmtId="0" fontId="62" fillId="0" borderId="17" xfId="5" applyFont="1" applyBorder="1" applyAlignment="1">
      <alignment horizontal="center" vertical="center" wrapText="1"/>
    </xf>
    <xf numFmtId="0" fontId="144" fillId="0" borderId="21" xfId="5" applyFont="1" applyBorder="1" applyAlignment="1">
      <alignment horizontal="center" vertical="center" wrapText="1"/>
    </xf>
    <xf numFmtId="0" fontId="56" fillId="0" borderId="0" xfId="5" applyFont="1" applyAlignment="1"/>
    <xf numFmtId="0" fontId="20" fillId="2" borderId="0" xfId="5" applyFont="1" applyFill="1" applyAlignment="1">
      <alignment horizontal="left"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46" fillId="2" borderId="16" xfId="0" applyFont="1" applyFill="1" applyBorder="1" applyAlignment="1">
      <alignment horizontal="center" vertical="center" wrapText="1"/>
    </xf>
    <xf numFmtId="0" fontId="146" fillId="2" borderId="23" xfId="0" applyFont="1" applyFill="1" applyBorder="1" applyAlignment="1">
      <alignment horizontal="center" vertical="center" wrapText="1"/>
    </xf>
    <xf numFmtId="49" fontId="20" fillId="2" borderId="0" xfId="5" applyNumberFormat="1" applyFont="1" applyFill="1" applyAlignment="1">
      <alignment horizontal="left" vertical="center"/>
    </xf>
    <xf numFmtId="49" fontId="62" fillId="0" borderId="0" xfId="5" applyNumberFormat="1" applyFont="1" applyAlignment="1">
      <alignment vertical="center"/>
    </xf>
    <xf numFmtId="0" fontId="5" fillId="2" borderId="13" xfId="0" applyFont="1" applyFill="1" applyBorder="1" applyAlignment="1">
      <alignment horizontal="center" vertical="top"/>
    </xf>
    <xf numFmtId="0" fontId="5" fillId="2" borderId="14" xfId="0" applyFont="1" applyFill="1" applyBorder="1" applyAlignment="1">
      <alignment horizontal="center" vertical="top"/>
    </xf>
    <xf numFmtId="0" fontId="5" fillId="2" borderId="15" xfId="0" applyFont="1" applyFill="1" applyBorder="1" applyAlignment="1">
      <alignment horizontal="center" vertical="top"/>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0" fontId="66" fillId="0" borderId="0" xfId="5" applyFont="1" applyAlignment="1">
      <alignment horizontal="justify" vertical="center" wrapText="1"/>
    </xf>
    <xf numFmtId="0" fontId="20" fillId="2" borderId="0" xfId="5" applyFont="1" applyFill="1" applyAlignment="1">
      <alignment horizontal="left" vertical="center" wrapText="1"/>
    </xf>
    <xf numFmtId="0" fontId="143" fillId="2" borderId="27" xfId="5" applyFont="1" applyFill="1" applyBorder="1" applyAlignment="1">
      <alignment horizontal="center" vertical="center"/>
    </xf>
    <xf numFmtId="0" fontId="143" fillId="2" borderId="28" xfId="5" applyFont="1" applyFill="1" applyBorder="1" applyAlignment="1">
      <alignment horizontal="center" vertical="center"/>
    </xf>
    <xf numFmtId="0" fontId="62" fillId="0" borderId="0" xfId="5" applyFont="1" applyAlignment="1">
      <alignment horizontal="justify" vertical="center"/>
    </xf>
    <xf numFmtId="0" fontId="65" fillId="0" borderId="0" xfId="5" applyFont="1" applyAlignment="1">
      <alignment horizontal="justify"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21" xfId="0" applyFont="1" applyFill="1" applyBorder="1" applyAlignment="1">
      <alignment horizontal="center"/>
    </xf>
    <xf numFmtId="0" fontId="5" fillId="2" borderId="10" xfId="0" applyFont="1" applyFill="1" applyBorder="1" applyAlignment="1">
      <alignment horizontal="center" wrapText="1"/>
    </xf>
    <xf numFmtId="0" fontId="5" fillId="2" borderId="13" xfId="0" applyFont="1" applyFill="1" applyBorder="1" applyAlignment="1">
      <alignment horizontal="center" wrapText="1"/>
    </xf>
    <xf numFmtId="0" fontId="5" fillId="2" borderId="20"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7" xfId="0" applyFont="1" applyFill="1" applyBorder="1" applyAlignment="1">
      <alignment horizontal="center" wrapText="1"/>
    </xf>
    <xf numFmtId="0" fontId="5" fillId="2" borderId="18" xfId="0" applyFont="1" applyFill="1" applyBorder="1" applyAlignment="1">
      <alignment horizontal="center" wrapText="1"/>
    </xf>
    <xf numFmtId="0" fontId="5" fillId="2" borderId="19" xfId="0" applyFont="1" applyFill="1" applyBorder="1" applyAlignment="1">
      <alignment horizontal="center" wrapText="1"/>
    </xf>
    <xf numFmtId="0" fontId="5" fillId="2" borderId="20" xfId="0" applyFont="1" applyFill="1" applyBorder="1" applyAlignment="1">
      <alignment horizontal="center" wrapText="1"/>
    </xf>
    <xf numFmtId="0" fontId="5" fillId="2" borderId="0" xfId="0" applyFont="1" applyFill="1" applyAlignment="1">
      <alignment horizontal="center" wrapText="1"/>
    </xf>
    <xf numFmtId="0" fontId="5" fillId="2" borderId="9" xfId="0" applyFont="1" applyFill="1" applyBorder="1" applyAlignment="1">
      <alignment horizontal="center" wrapText="1"/>
    </xf>
    <xf numFmtId="0" fontId="5" fillId="2" borderId="15"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82" xfId="5" applyFont="1" applyFill="1" applyBorder="1" applyAlignment="1">
      <alignment horizontal="center"/>
    </xf>
    <xf numFmtId="0" fontId="2" fillId="2" borderId="10" xfId="5" applyFont="1" applyFill="1" applyBorder="1" applyAlignment="1">
      <alignment horizontal="center" vertical="center" wrapText="1"/>
    </xf>
    <xf numFmtId="0" fontId="2" fillId="2" borderId="15" xfId="5" applyFont="1" applyFill="1" applyBorder="1" applyAlignment="1">
      <alignment horizontal="center" vertical="center" wrapText="1"/>
    </xf>
    <xf numFmtId="0" fontId="2" fillId="2" borderId="13" xfId="5" applyFont="1" applyFill="1" applyBorder="1" applyAlignment="1">
      <alignment horizontal="center" vertical="center" wrapText="1"/>
    </xf>
    <xf numFmtId="9" fontId="2" fillId="2" borderId="10" xfId="5" applyNumberFormat="1" applyFont="1" applyFill="1" applyBorder="1" applyAlignment="1">
      <alignment horizontal="center" vertical="center" wrapText="1"/>
    </xf>
    <xf numFmtId="0" fontId="82" fillId="14" borderId="13" xfId="0" applyFont="1" applyFill="1" applyBorder="1" applyAlignment="1">
      <alignment wrapText="1"/>
    </xf>
    <xf numFmtId="0" fontId="82" fillId="14" borderId="35" xfId="0" applyFont="1" applyFill="1" applyBorder="1" applyAlignment="1">
      <alignment wrapText="1"/>
    </xf>
    <xf numFmtId="0" fontId="85" fillId="14" borderId="13" xfId="0" applyFont="1" applyFill="1" applyBorder="1" applyAlignment="1">
      <alignment wrapText="1"/>
    </xf>
    <xf numFmtId="0" fontId="85" fillId="14" borderId="35" xfId="0" applyFont="1" applyFill="1" applyBorder="1" applyAlignment="1">
      <alignment wrapText="1"/>
    </xf>
    <xf numFmtId="0" fontId="152" fillId="2" borderId="16" xfId="0" applyFont="1" applyFill="1" applyBorder="1" applyAlignment="1"/>
    <xf numFmtId="0" fontId="152" fillId="2" borderId="34" xfId="0" applyFont="1" applyFill="1" applyBorder="1" applyAlignment="1"/>
    <xf numFmtId="0" fontId="20" fillId="2" borderId="0" xfId="5" applyFont="1" applyFill="1" applyAlignment="1">
      <alignment horizontal="left" wrapText="1"/>
    </xf>
    <xf numFmtId="0" fontId="5" fillId="2" borderId="0" xfId="5" applyFont="1" applyFill="1" applyAlignment="1">
      <alignment vertical="center" wrapText="1"/>
    </xf>
    <xf numFmtId="0" fontId="149" fillId="2" borderId="17" xfId="5" applyFont="1" applyFill="1" applyBorder="1" applyAlignment="1">
      <alignment horizontal="center" vertical="center" wrapText="1"/>
    </xf>
    <xf numFmtId="0" fontId="149" fillId="2" borderId="21" xfId="5" applyFont="1" applyFill="1" applyBorder="1" applyAlignment="1">
      <alignment horizontal="center" vertical="center" wrapText="1"/>
    </xf>
    <xf numFmtId="0" fontId="149" fillId="2" borderId="16" xfId="5" applyFont="1" applyFill="1" applyBorder="1" applyAlignment="1">
      <alignment horizontal="center" vertical="center" wrapText="1"/>
    </xf>
    <xf numFmtId="0" fontId="149" fillId="2" borderId="19" xfId="5" applyFont="1" applyFill="1" applyBorder="1" applyAlignment="1">
      <alignment horizontal="center" vertical="center" wrapText="1"/>
    </xf>
    <xf numFmtId="0" fontId="149" fillId="2" borderId="20" xfId="5" applyFont="1" applyFill="1" applyBorder="1" applyAlignment="1">
      <alignment horizontal="center" vertical="center" wrapText="1"/>
    </xf>
    <xf numFmtId="0" fontId="149" fillId="2" borderId="9" xfId="5" applyFont="1" applyFill="1" applyBorder="1" applyAlignment="1">
      <alignment horizontal="center" vertical="center" wrapText="1"/>
    </xf>
    <xf numFmtId="0" fontId="149" fillId="2" borderId="33" xfId="5" applyFont="1" applyFill="1" applyBorder="1" applyAlignment="1">
      <alignment horizontal="center" vertical="center" wrapText="1"/>
    </xf>
    <xf numFmtId="0" fontId="149" fillId="2" borderId="12" xfId="5" applyFont="1" applyFill="1" applyBorder="1" applyAlignment="1">
      <alignment horizontal="center" vertical="center" wrapText="1"/>
    </xf>
    <xf numFmtId="0" fontId="149" fillId="2" borderId="23" xfId="5" applyFont="1" applyFill="1" applyBorder="1" applyAlignment="1">
      <alignment horizontal="center" vertical="center" wrapText="1"/>
    </xf>
    <xf numFmtId="0" fontId="26" fillId="2" borderId="13" xfId="5" applyFont="1" applyFill="1" applyBorder="1" applyAlignment="1">
      <alignment horizontal="center" vertical="center" wrapText="1"/>
    </xf>
    <xf numFmtId="0" fontId="26" fillId="2" borderId="14" xfId="5" applyFont="1" applyFill="1" applyBorder="1" applyAlignment="1">
      <alignment horizontal="center" vertical="center" wrapText="1"/>
    </xf>
    <xf numFmtId="0" fontId="26" fillId="2" borderId="15" xfId="5" applyFont="1" applyFill="1" applyBorder="1" applyAlignment="1">
      <alignment horizontal="center" vertical="center" wrapText="1"/>
    </xf>
    <xf numFmtId="0" fontId="149" fillId="2" borderId="13" xfId="5" applyFont="1" applyFill="1" applyBorder="1" applyAlignment="1">
      <alignment horizontal="center" vertical="center" wrapText="1"/>
    </xf>
    <xf numFmtId="0" fontId="149" fillId="2" borderId="14" xfId="5" applyFont="1" applyFill="1" applyBorder="1" applyAlignment="1">
      <alignment horizontal="center" vertical="center" wrapText="1"/>
    </xf>
    <xf numFmtId="0" fontId="149" fillId="2" borderId="15" xfId="5" applyFont="1" applyFill="1" applyBorder="1" applyAlignment="1">
      <alignment horizontal="center" vertical="center" wrapText="1"/>
    </xf>
    <xf numFmtId="0" fontId="150" fillId="2" borderId="16" xfId="5" applyFont="1" applyFill="1" applyBorder="1" applyAlignment="1">
      <alignment horizontal="center" vertical="center" wrapText="1"/>
    </xf>
    <xf numFmtId="0" fontId="150" fillId="2" borderId="23" xfId="5" applyFont="1" applyFill="1" applyBorder="1" applyAlignment="1">
      <alignment horizontal="center" vertical="center" wrapText="1"/>
    </xf>
    <xf numFmtId="0" fontId="150" fillId="2" borderId="21" xfId="5" applyFont="1" applyFill="1" applyBorder="1" applyAlignment="1">
      <alignment horizontal="center" vertical="center" wrapText="1"/>
    </xf>
    <xf numFmtId="0" fontId="19" fillId="0" borderId="16" xfId="5" applyFont="1" applyBorder="1" applyAlignment="1">
      <alignment horizontal="center"/>
    </xf>
    <xf numFmtId="0" fontId="19" fillId="0" borderId="23" xfId="5" applyFont="1" applyBorder="1" applyAlignment="1">
      <alignment horizontal="center"/>
    </xf>
    <xf numFmtId="0" fontId="19" fillId="0" borderId="21" xfId="5" applyFont="1" applyBorder="1" applyAlignment="1">
      <alignment horizontal="center"/>
    </xf>
    <xf numFmtId="0" fontId="19" fillId="0" borderId="16" xfId="5" applyFont="1" applyBorder="1" applyAlignment="1">
      <alignment horizontal="center" vertical="center" wrapText="1"/>
    </xf>
    <xf numFmtId="0" fontId="19" fillId="0" borderId="23" xfId="5" applyFont="1" applyBorder="1" applyAlignment="1">
      <alignment horizontal="center" vertical="center" wrapText="1"/>
    </xf>
    <xf numFmtId="0" fontId="19" fillId="0" borderId="21" xfId="5" applyFont="1" applyBorder="1" applyAlignment="1">
      <alignment horizontal="center" vertical="center" wrapText="1"/>
    </xf>
    <xf numFmtId="0" fontId="12" fillId="2" borderId="16" xfId="5" applyFont="1" applyFill="1" applyBorder="1" applyAlignment="1">
      <alignment horizontal="center" vertical="center" wrapText="1"/>
    </xf>
    <xf numFmtId="0" fontId="12" fillId="2" borderId="21" xfId="5" applyFont="1" applyFill="1" applyBorder="1" applyAlignment="1">
      <alignment horizontal="center" vertical="center" wrapText="1"/>
    </xf>
    <xf numFmtId="0" fontId="12" fillId="2" borderId="17" xfId="5" applyFont="1" applyFill="1" applyBorder="1" applyAlignment="1">
      <alignment horizontal="center" vertical="center" wrapText="1"/>
    </xf>
    <xf numFmtId="0" fontId="18" fillId="0" borderId="17" xfId="5" applyFont="1" applyBorder="1" applyAlignment="1">
      <alignment horizontal="center" vertical="center" wrapText="1"/>
    </xf>
    <xf numFmtId="0" fontId="18" fillId="0" borderId="19" xfId="5" applyFont="1" applyBorder="1" applyAlignment="1">
      <alignment horizontal="center" vertical="center" wrapText="1"/>
    </xf>
    <xf numFmtId="0" fontId="18" fillId="0" borderId="33" xfId="5" applyFont="1" applyBorder="1" applyAlignment="1">
      <alignment horizontal="center" vertical="center" wrapText="1"/>
    </xf>
    <xf numFmtId="0" fontId="18" fillId="0" borderId="12" xfId="5" applyFont="1" applyBorder="1" applyAlignment="1">
      <alignment horizontal="center" vertical="center" wrapText="1"/>
    </xf>
    <xf numFmtId="0" fontId="18" fillId="8" borderId="17" xfId="5" applyFont="1" applyFill="1" applyBorder="1" applyAlignment="1">
      <alignment horizontal="center" vertical="center" wrapText="1"/>
    </xf>
    <xf numFmtId="0" fontId="18" fillId="8" borderId="19" xfId="5" applyFont="1" applyFill="1" applyBorder="1" applyAlignment="1">
      <alignment horizontal="center" vertical="center" wrapText="1"/>
    </xf>
    <xf numFmtId="0" fontId="18" fillId="8" borderId="33" xfId="5" applyFont="1" applyFill="1" applyBorder="1" applyAlignment="1">
      <alignment horizontal="center" vertical="center" wrapText="1"/>
    </xf>
    <xf numFmtId="0" fontId="18" fillId="8" borderId="12" xfId="5" applyFont="1" applyFill="1" applyBorder="1" applyAlignment="1">
      <alignment horizontal="center" vertical="center" wrapText="1"/>
    </xf>
    <xf numFmtId="0" fontId="18" fillId="0" borderId="16" xfId="5" applyFont="1" applyBorder="1" applyAlignment="1">
      <alignment horizontal="center" vertical="center" wrapText="1"/>
    </xf>
    <xf numFmtId="0" fontId="18" fillId="0" borderId="23" xfId="5" applyFont="1" applyBorder="1" applyAlignment="1">
      <alignment horizontal="center" vertical="center" wrapText="1"/>
    </xf>
    <xf numFmtId="0" fontId="18" fillId="0" borderId="21" xfId="5" applyFont="1" applyBorder="1" applyAlignment="1">
      <alignment horizontal="center" vertical="center" wrapText="1"/>
    </xf>
    <xf numFmtId="0" fontId="18" fillId="8" borderId="16" xfId="5" applyFont="1" applyFill="1" applyBorder="1" applyAlignment="1">
      <alignment horizontal="center" vertical="center" wrapText="1"/>
    </xf>
    <xf numFmtId="0" fontId="18" fillId="8" borderId="23" xfId="5" applyFont="1" applyFill="1" applyBorder="1" applyAlignment="1">
      <alignment horizontal="center" vertical="center" wrapText="1"/>
    </xf>
    <xf numFmtId="0" fontId="18" fillId="8" borderId="21" xfId="5" applyFont="1" applyFill="1" applyBorder="1" applyAlignment="1">
      <alignment horizontal="center" vertical="center" wrapText="1"/>
    </xf>
    <xf numFmtId="0" fontId="18" fillId="8" borderId="18" xfId="5" applyFont="1" applyFill="1" applyBorder="1" applyAlignment="1">
      <alignment horizontal="center" vertical="center" wrapText="1"/>
    </xf>
    <xf numFmtId="0" fontId="18" fillId="8" borderId="11" xfId="5" applyFont="1" applyFill="1" applyBorder="1" applyAlignment="1">
      <alignment horizontal="center" vertical="center" wrapText="1"/>
    </xf>
    <xf numFmtId="0" fontId="18" fillId="8" borderId="9" xfId="5" applyFont="1" applyFill="1" applyBorder="1" applyAlignment="1">
      <alignment horizontal="center" vertical="center" wrapText="1"/>
    </xf>
    <xf numFmtId="0" fontId="26" fillId="2" borderId="20" xfId="5" applyFont="1" applyFill="1" applyBorder="1" applyAlignment="1">
      <alignment horizontal="left" wrapText="1"/>
    </xf>
    <xf numFmtId="0" fontId="26" fillId="2" borderId="0" xfId="5" applyFont="1" applyFill="1" applyAlignment="1">
      <alignment horizontal="left" wrapText="1"/>
    </xf>
    <xf numFmtId="0" fontId="12" fillId="2" borderId="13" xfId="5" applyFont="1" applyFill="1" applyBorder="1" applyAlignment="1">
      <alignment horizontal="center"/>
    </xf>
    <xf numFmtId="0" fontId="12" fillId="2" borderId="15" xfId="5" applyFont="1" applyFill="1" applyBorder="1" applyAlignment="1">
      <alignment horizontal="center"/>
    </xf>
    <xf numFmtId="0" fontId="12" fillId="2" borderId="13" xfId="5" applyFont="1" applyFill="1" applyBorder="1" applyAlignment="1">
      <alignment horizontal="left" vertical="center" wrapText="1"/>
    </xf>
    <xf numFmtId="0" fontId="96" fillId="0" borderId="0" xfId="5" applyFont="1" applyAlignment="1">
      <alignment horizontal="left" vertical="center" wrapText="1"/>
    </xf>
    <xf numFmtId="0" fontId="26" fillId="2" borderId="13" xfId="13" applyFont="1" applyFill="1" applyBorder="1" applyAlignment="1">
      <alignment horizontal="center" vertical="center"/>
    </xf>
    <xf numFmtId="0" fontId="26" fillId="2" borderId="14" xfId="13" applyFont="1" applyFill="1" applyBorder="1" applyAlignment="1">
      <alignment horizontal="center" vertical="center"/>
    </xf>
    <xf numFmtId="0" fontId="26" fillId="2" borderId="67" xfId="13" applyFont="1" applyFill="1" applyBorder="1" applyAlignment="1">
      <alignment horizontal="center" vertical="center"/>
    </xf>
    <xf numFmtId="3" fontId="19" fillId="12" borderId="14" xfId="12" applyFont="1" applyFill="1" applyBorder="1" applyAlignment="1">
      <alignment horizontal="center" vertical="center"/>
      <protection locked="0"/>
    </xf>
    <xf numFmtId="3" fontId="19" fillId="12" borderId="15" xfId="12" applyFont="1" applyFill="1" applyBorder="1" applyAlignment="1">
      <alignment horizontal="center" vertical="center"/>
      <protection locked="0"/>
    </xf>
    <xf numFmtId="3" fontId="19" fillId="12" borderId="73" xfId="12" applyFont="1" applyFill="1" applyBorder="1" applyAlignment="1">
      <alignment horizontal="center" vertical="center"/>
      <protection locked="0"/>
    </xf>
    <xf numFmtId="3" fontId="19" fillId="12" borderId="74" xfId="12" applyFont="1" applyFill="1" applyBorder="1" applyAlignment="1">
      <alignment horizontal="center" vertical="center"/>
      <protection locked="0"/>
    </xf>
    <xf numFmtId="0" fontId="19" fillId="3" borderId="0" xfId="0" applyFont="1" applyFill="1" applyAlignment="1">
      <alignment horizontal="left"/>
    </xf>
    <xf numFmtId="0" fontId="26" fillId="2" borderId="41" xfId="13" applyFont="1" applyFill="1" applyBorder="1" applyAlignment="1">
      <alignment horizontal="left"/>
    </xf>
    <xf numFmtId="0" fontId="26" fillId="2" borderId="9" xfId="13" applyFont="1" applyFill="1" applyBorder="1" applyAlignment="1">
      <alignment horizontal="left"/>
    </xf>
    <xf numFmtId="0" fontId="26" fillId="2" borderId="39" xfId="13" applyFont="1" applyFill="1" applyBorder="1" applyAlignment="1">
      <alignment horizontal="left"/>
    </xf>
    <xf numFmtId="0" fontId="26" fillId="2" borderId="68" xfId="13" applyFont="1" applyFill="1" applyBorder="1" applyAlignment="1">
      <alignment horizontal="left"/>
    </xf>
    <xf numFmtId="0" fontId="26" fillId="2" borderId="64" xfId="13" applyFont="1" applyFill="1" applyBorder="1" applyAlignment="1">
      <alignment horizontal="center" vertical="center"/>
    </xf>
    <xf numFmtId="0" fontId="26" fillId="2" borderId="30" xfId="13" applyFont="1" applyFill="1" applyBorder="1" applyAlignment="1">
      <alignment horizontal="center" vertical="center"/>
    </xf>
    <xf numFmtId="0" fontId="26" fillId="2" borderId="68" xfId="13" applyFont="1" applyFill="1" applyBorder="1" applyAlignment="1">
      <alignment horizontal="center" vertical="center"/>
    </xf>
    <xf numFmtId="0" fontId="26" fillId="2" borderId="33" xfId="13" applyFont="1" applyFill="1" applyBorder="1" applyAlignment="1">
      <alignment horizontal="center" vertical="center"/>
    </xf>
    <xf numFmtId="0" fontId="26" fillId="2" borderId="11" xfId="13" applyFont="1" applyFill="1" applyBorder="1" applyAlignment="1">
      <alignment horizontal="center" vertical="center"/>
    </xf>
    <xf numFmtId="0" fontId="26" fillId="2" borderId="12" xfId="13" applyFont="1" applyFill="1" applyBorder="1" applyAlignment="1">
      <alignment horizontal="center" vertical="center"/>
    </xf>
    <xf numFmtId="0" fontId="26" fillId="2" borderId="40" xfId="13" applyFont="1" applyFill="1" applyBorder="1" applyAlignment="1">
      <alignment horizontal="center" vertical="center"/>
    </xf>
    <xf numFmtId="0" fontId="26" fillId="2" borderId="69" xfId="13" applyFont="1" applyFill="1" applyBorder="1" applyAlignment="1">
      <alignment horizontal="center" vertical="center"/>
    </xf>
    <xf numFmtId="3" fontId="19" fillId="12" borderId="13" xfId="12" applyFont="1" applyFill="1" applyBorder="1" applyAlignment="1">
      <alignment horizontal="center" vertical="center"/>
      <protection locked="0"/>
    </xf>
    <xf numFmtId="0" fontId="21" fillId="6" borderId="13" xfId="11" applyFont="1" applyFill="1" applyBorder="1" applyAlignment="1">
      <alignment horizontal="center" vertical="center"/>
    </xf>
    <xf numFmtId="0" fontId="21" fillId="6" borderId="14" xfId="11" applyFont="1" applyFill="1" applyBorder="1" applyAlignment="1">
      <alignment horizontal="center" vertical="center"/>
    </xf>
    <xf numFmtId="0" fontId="21" fillId="6" borderId="15" xfId="11" applyFont="1" applyFill="1" applyBorder="1" applyAlignment="1">
      <alignment horizontal="center" vertical="center"/>
    </xf>
    <xf numFmtId="164" fontId="72" fillId="22" borderId="13" xfId="1" applyNumberFormat="1" applyFont="1" applyFill="1" applyBorder="1" applyAlignment="1">
      <alignment horizontal="center" vertical="center" wrapText="1"/>
    </xf>
    <xf numFmtId="164" fontId="72" fillId="22" borderId="15" xfId="1" applyNumberFormat="1" applyFont="1" applyFill="1" applyBorder="1" applyAlignment="1">
      <alignment horizontal="center" vertical="center" wrapText="1"/>
    </xf>
    <xf numFmtId="0" fontId="156" fillId="23" borderId="39" xfId="0" applyFont="1" applyFill="1" applyBorder="1" applyAlignment="1">
      <alignment horizontal="center" vertical="center" wrapText="1"/>
    </xf>
    <xf numFmtId="0" fontId="156" fillId="23" borderId="30" xfId="0" applyFont="1" applyFill="1" applyBorder="1" applyAlignment="1">
      <alignment horizontal="center" vertical="center" wrapText="1"/>
    </xf>
    <xf numFmtId="0" fontId="156" fillId="23" borderId="31" xfId="0" applyFont="1" applyFill="1" applyBorder="1" applyAlignment="1">
      <alignment horizontal="center" vertical="center" wrapText="1"/>
    </xf>
    <xf numFmtId="0" fontId="156" fillId="23" borderId="25" xfId="0" applyFont="1" applyFill="1" applyBorder="1" applyAlignment="1">
      <alignment horizontal="center" vertical="center" wrapText="1"/>
    </xf>
    <xf numFmtId="0" fontId="95" fillId="20" borderId="27" xfId="0" applyFont="1" applyFill="1" applyBorder="1" applyAlignment="1">
      <alignment horizontal="center" vertical="center"/>
    </xf>
    <xf numFmtId="0" fontId="95" fillId="20" borderId="24" xfId="0" applyFont="1" applyFill="1" applyBorder="1" applyAlignment="1">
      <alignment horizontal="center" vertical="center"/>
    </xf>
    <xf numFmtId="0" fontId="95" fillId="20" borderId="28" xfId="0" applyFont="1" applyFill="1" applyBorder="1" applyAlignment="1">
      <alignment horizontal="center" vertical="center"/>
    </xf>
    <xf numFmtId="0" fontId="95" fillId="20" borderId="43" xfId="0" applyFont="1" applyFill="1" applyBorder="1" applyAlignment="1">
      <alignment horizontal="left" vertical="center"/>
    </xf>
    <xf numFmtId="0" fontId="95" fillId="20" borderId="29" xfId="0" applyFont="1" applyFill="1" applyBorder="1" applyAlignment="1">
      <alignment horizontal="left" vertical="center"/>
    </xf>
    <xf numFmtId="0" fontId="158" fillId="23" borderId="41" xfId="0" applyFont="1" applyFill="1" applyBorder="1" applyAlignment="1">
      <alignment vertical="center"/>
    </xf>
    <xf numFmtId="0" fontId="158" fillId="23" borderId="42" xfId="0" applyFont="1" applyFill="1" applyBorder="1" applyAlignment="1">
      <alignment vertical="center"/>
    </xf>
    <xf numFmtId="0" fontId="158" fillId="23" borderId="43" xfId="0" applyFont="1" applyFill="1" applyBorder="1" applyAlignment="1">
      <alignment vertical="center"/>
    </xf>
    <xf numFmtId="0" fontId="158" fillId="23" borderId="29" xfId="0" applyFont="1" applyFill="1" applyBorder="1" applyAlignment="1">
      <alignment vertical="center"/>
    </xf>
    <xf numFmtId="0" fontId="158" fillId="23" borderId="39" xfId="0" applyFont="1" applyFill="1" applyBorder="1" applyAlignment="1">
      <alignment horizontal="left" vertical="center"/>
    </xf>
    <xf numFmtId="0" fontId="158" fillId="23" borderId="40" xfId="0" applyFont="1" applyFill="1" applyBorder="1" applyAlignment="1">
      <alignment horizontal="left" vertical="center"/>
    </xf>
    <xf numFmtId="14" fontId="156" fillId="23" borderId="24" xfId="0" applyNumberFormat="1" applyFont="1" applyFill="1" applyBorder="1" applyAlignment="1">
      <alignment horizontal="center" vertical="center"/>
    </xf>
    <xf numFmtId="0" fontId="156" fillId="23" borderId="24" xfId="0" applyFont="1" applyFill="1" applyBorder="1" applyAlignment="1">
      <alignment horizontal="center" vertical="center"/>
    </xf>
    <xf numFmtId="0" fontId="156" fillId="23" borderId="28" xfId="0" applyFont="1" applyFill="1" applyBorder="1" applyAlignment="1">
      <alignment horizontal="center" vertical="center"/>
    </xf>
    <xf numFmtId="14" fontId="156" fillId="23" borderId="27" xfId="0" applyNumberFormat="1" applyFont="1" applyFill="1" applyBorder="1" applyAlignment="1">
      <alignment horizontal="center" vertical="center"/>
    </xf>
    <xf numFmtId="0" fontId="156" fillId="23" borderId="10" xfId="0" applyFont="1" applyFill="1" applyBorder="1" applyAlignment="1">
      <alignment horizontal="center" vertical="center" wrapText="1"/>
    </xf>
    <xf numFmtId="0" fontId="156" fillId="23" borderId="10" xfId="0" applyFont="1" applyFill="1" applyBorder="1" applyAlignment="1">
      <alignment horizontal="center" vertical="top" wrapText="1"/>
    </xf>
    <xf numFmtId="0" fontId="73" fillId="0" borderId="10" xfId="0" applyFont="1" applyBorder="1" applyAlignment="1">
      <alignment horizontal="left" vertical="top" wrapText="1"/>
    </xf>
    <xf numFmtId="0" fontId="5" fillId="2" borderId="22" xfId="5" applyFont="1" applyFill="1" applyBorder="1" applyAlignment="1">
      <alignment horizontal="center" vertical="center" wrapText="1"/>
    </xf>
    <xf numFmtId="0" fontId="20" fillId="2" borderId="0" xfId="14" applyFont="1" applyFill="1" applyAlignment="1">
      <alignment horizontal="left" vertical="center"/>
    </xf>
    <xf numFmtId="0" fontId="40" fillId="2" borderId="13" xfId="5" applyFont="1" applyFill="1" applyBorder="1" applyAlignment="1">
      <alignment horizontal="center" vertical="center" wrapText="1"/>
    </xf>
    <xf numFmtId="0" fontId="40" fillId="2" borderId="14" xfId="5" applyFont="1" applyFill="1" applyBorder="1" applyAlignment="1">
      <alignment horizontal="center" vertical="center" wrapText="1"/>
    </xf>
    <xf numFmtId="0" fontId="40" fillId="2" borderId="15" xfId="5" applyFont="1" applyFill="1" applyBorder="1" applyAlignment="1">
      <alignment horizontal="center" vertical="center" wrapText="1"/>
    </xf>
    <xf numFmtId="0" fontId="9" fillId="2" borderId="0" xfId="5" applyFont="1" applyFill="1" applyAlignment="1">
      <alignment vertical="center" wrapText="1"/>
    </xf>
    <xf numFmtId="0" fontId="9" fillId="2" borderId="10" xfId="5" applyFont="1" applyFill="1" applyBorder="1" applyAlignment="1">
      <alignment horizontal="center" vertical="center" wrapText="1"/>
    </xf>
    <xf numFmtId="0" fontId="9" fillId="2" borderId="16" xfId="5" applyFont="1" applyFill="1" applyBorder="1" applyAlignment="1">
      <alignment horizontal="center" vertical="center"/>
    </xf>
    <xf numFmtId="0" fontId="9" fillId="2" borderId="23" xfId="5" applyFont="1" applyFill="1" applyBorder="1" applyAlignment="1">
      <alignment horizontal="center" vertical="center"/>
    </xf>
    <xf numFmtId="0" fontId="9" fillId="2" borderId="21" xfId="5" applyFont="1" applyFill="1" applyBorder="1" applyAlignment="1">
      <alignment horizontal="center" vertical="center"/>
    </xf>
    <xf numFmtId="0" fontId="9" fillId="2" borderId="13" xfId="5" applyFont="1" applyFill="1" applyBorder="1" applyAlignment="1">
      <alignment horizontal="center" vertical="center" wrapText="1"/>
    </xf>
    <xf numFmtId="0" fontId="9" fillId="2" borderId="14" xfId="5" applyFont="1" applyFill="1" applyBorder="1" applyAlignment="1">
      <alignment horizontal="center" vertical="center" wrapText="1"/>
    </xf>
    <xf numFmtId="0" fontId="9" fillId="2" borderId="15"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21" fillId="0" borderId="13" xfId="5" applyFont="1" applyBorder="1" applyAlignment="1">
      <alignment horizontal="center" vertical="center" wrapText="1"/>
    </xf>
    <xf numFmtId="0" fontId="21" fillId="0" borderId="15" xfId="5" applyFont="1" applyBorder="1" applyAlignment="1">
      <alignment horizontal="center" vertical="center" wrapText="1"/>
    </xf>
    <xf numFmtId="0" fontId="9" fillId="2" borderId="10" xfId="5" applyFont="1" applyFill="1" applyBorder="1" applyAlignment="1">
      <alignment vertical="center" wrapText="1"/>
    </xf>
    <xf numFmtId="0" fontId="5" fillId="2" borderId="21" xfId="5" applyFont="1" applyFill="1" applyBorder="1" applyAlignment="1">
      <alignment horizontal="center" vertical="center"/>
    </xf>
    <xf numFmtId="0" fontId="5" fillId="2" borderId="23" xfId="5" applyFont="1" applyFill="1" applyBorder="1" applyAlignment="1">
      <alignment horizontal="center" vertical="center"/>
    </xf>
    <xf numFmtId="0" fontId="5" fillId="2" borderId="17" xfId="5" applyFont="1" applyFill="1" applyBorder="1" applyAlignment="1">
      <alignment horizontal="center"/>
    </xf>
    <xf numFmtId="0" fontId="5" fillId="2" borderId="15" xfId="5" applyFont="1" applyFill="1" applyBorder="1" applyAlignment="1">
      <alignment horizontal="center"/>
    </xf>
    <xf numFmtId="0" fontId="5" fillId="2" borderId="13" xfId="5" applyFont="1" applyFill="1" applyBorder="1" applyAlignment="1">
      <alignment horizontal="center"/>
    </xf>
    <xf numFmtId="0" fontId="5" fillId="2" borderId="14" xfId="5" applyFont="1" applyFill="1" applyBorder="1" applyAlignment="1">
      <alignment horizontal="center"/>
    </xf>
    <xf numFmtId="0" fontId="5" fillId="2" borderId="16" xfId="5" applyFont="1" applyFill="1" applyBorder="1" applyAlignment="1">
      <alignment horizontal="center"/>
    </xf>
    <xf numFmtId="0" fontId="5" fillId="2" borderId="10" xfId="5" applyFont="1" applyFill="1" applyBorder="1" applyAlignment="1">
      <alignment horizontal="center"/>
    </xf>
    <xf numFmtId="0" fontId="19" fillId="0" borderId="10" xfId="5" applyFont="1" applyBorder="1" applyAlignment="1">
      <alignment horizontal="left"/>
    </xf>
    <xf numFmtId="0" fontId="19" fillId="0" borderId="10" xfId="5" applyFont="1" applyBorder="1" applyAlignment="1">
      <alignment horizontal="left" indent="1"/>
    </xf>
    <xf numFmtId="0" fontId="5" fillId="2" borderId="10" xfId="5" applyFont="1" applyFill="1" applyBorder="1" applyAlignment="1">
      <alignment horizontal="center" wrapText="1"/>
    </xf>
    <xf numFmtId="0" fontId="21" fillId="0" borderId="10" xfId="5" applyFont="1" applyBorder="1" applyAlignment="1">
      <alignment horizontal="left"/>
    </xf>
    <xf numFmtId="0" fontId="1" fillId="0" borderId="0" xfId="5" applyFont="1" applyAlignment="1"/>
    <xf numFmtId="0" fontId="2" fillId="2" borderId="10" xfId="15" applyFont="1" applyFill="1" applyBorder="1" applyAlignment="1">
      <alignment horizontal="center" vertical="center" wrapText="1"/>
    </xf>
    <xf numFmtId="0" fontId="5" fillId="2" borderId="10" xfId="15" applyFont="1" applyFill="1" applyBorder="1" applyAlignment="1">
      <alignment horizontal="center" vertical="center" wrapText="1"/>
    </xf>
    <xf numFmtId="0" fontId="2" fillId="2" borderId="17" xfId="5" applyFont="1" applyFill="1" applyBorder="1" applyAlignment="1">
      <alignment horizontal="center" vertical="center" wrapText="1"/>
    </xf>
    <xf numFmtId="0" fontId="2" fillId="2" borderId="19" xfId="5" applyFont="1" applyFill="1" applyBorder="1" applyAlignment="1">
      <alignment horizontal="center" vertical="center" wrapText="1"/>
    </xf>
    <xf numFmtId="0" fontId="2" fillId="2" borderId="20" xfId="5" applyFont="1" applyFill="1" applyBorder="1" applyAlignment="1">
      <alignment horizontal="center" vertical="center" wrapText="1"/>
    </xf>
    <xf numFmtId="0" fontId="2" fillId="2" borderId="9" xfId="5" applyFont="1" applyFill="1" applyBorder="1" applyAlignment="1">
      <alignment horizontal="center" vertical="center" wrapText="1"/>
    </xf>
    <xf numFmtId="0" fontId="2" fillId="2" borderId="16" xfId="5" applyFont="1" applyFill="1" applyBorder="1" applyAlignment="1">
      <alignment horizontal="center" vertical="center" wrapText="1"/>
    </xf>
    <xf numFmtId="0" fontId="20" fillId="2" borderId="0" xfId="13" applyFont="1" applyFill="1" applyBorder="1" applyAlignment="1">
      <alignment horizontal="left" vertical="center"/>
    </xf>
    <xf numFmtId="0" fontId="19" fillId="0" borderId="16" xfId="5" applyFont="1" applyBorder="1" applyAlignment="1">
      <alignment horizontal="center" vertical="center"/>
    </xf>
    <xf numFmtId="0" fontId="19" fillId="0" borderId="23" xfId="5" applyFont="1" applyBorder="1" applyAlignment="1">
      <alignment horizontal="center" vertical="center"/>
    </xf>
    <xf numFmtId="0" fontId="19" fillId="0" borderId="21" xfId="5" applyFont="1" applyBorder="1" applyAlignment="1">
      <alignment horizontal="center" vertical="center"/>
    </xf>
    <xf numFmtId="0" fontId="42" fillId="17" borderId="10" xfId="14" applyFill="1" applyBorder="1" applyAlignment="1">
      <alignment horizontal="left" vertical="top" wrapText="1"/>
    </xf>
    <xf numFmtId="0" fontId="5" fillId="2" borderId="17" xfId="15" applyFont="1" applyFill="1" applyBorder="1" applyAlignment="1">
      <alignment horizontal="center" vertical="center" wrapText="1"/>
    </xf>
    <xf numFmtId="0" fontId="5" fillId="2" borderId="19" xfId="15" applyFont="1" applyFill="1" applyBorder="1" applyAlignment="1">
      <alignment horizontal="center" vertical="center" wrapText="1"/>
    </xf>
    <xf numFmtId="0" fontId="5" fillId="2" borderId="20" xfId="15" applyFont="1" applyFill="1" applyBorder="1" applyAlignment="1">
      <alignment horizontal="center" vertical="center" wrapText="1"/>
    </xf>
    <xf numFmtId="0" fontId="5" fillId="2" borderId="9" xfId="15" applyFont="1" applyFill="1" applyBorder="1" applyAlignment="1">
      <alignment horizontal="center" vertical="center" wrapText="1"/>
    </xf>
    <xf numFmtId="0" fontId="5" fillId="2" borderId="33" xfId="15" applyFont="1" applyFill="1" applyBorder="1" applyAlignment="1">
      <alignment horizontal="center" vertical="center" wrapText="1"/>
    </xf>
    <xf numFmtId="0" fontId="5" fillId="2" borderId="12" xfId="15" applyFont="1" applyFill="1" applyBorder="1" applyAlignment="1">
      <alignment horizontal="center" vertical="center" wrapText="1"/>
    </xf>
    <xf numFmtId="0" fontId="5" fillId="2" borderId="13" xfId="15" applyFont="1" applyFill="1" applyBorder="1" applyAlignment="1">
      <alignment horizontal="center" vertical="center" wrapText="1"/>
    </xf>
    <xf numFmtId="0" fontId="5" fillId="2" borderId="15" xfId="15" applyFont="1" applyFill="1" applyBorder="1" applyAlignment="1">
      <alignment horizontal="center" vertical="center" wrapText="1"/>
    </xf>
    <xf numFmtId="0" fontId="5" fillId="2" borderId="14" xfId="15" applyFont="1" applyFill="1" applyBorder="1" applyAlignment="1">
      <alignment horizontal="center" vertical="center" wrapText="1"/>
    </xf>
    <xf numFmtId="0" fontId="4" fillId="0" borderId="16" xfId="5" applyFont="1" applyBorder="1" applyAlignment="1">
      <alignment horizontal="center" vertical="center" wrapText="1"/>
    </xf>
    <xf numFmtId="0" fontId="4" fillId="0" borderId="23" xfId="5" applyFont="1" applyBorder="1" applyAlignment="1">
      <alignment horizontal="center" vertical="center" wrapText="1"/>
    </xf>
    <xf numFmtId="0" fontId="4" fillId="0" borderId="21" xfId="5" applyFont="1" applyBorder="1" applyAlignment="1">
      <alignment horizontal="center" vertical="center" wrapText="1"/>
    </xf>
    <xf numFmtId="0" fontId="1" fillId="0" borderId="17" xfId="5" applyFont="1" applyBorder="1" applyAlignment="1">
      <alignment horizontal="left" vertical="center" wrapText="1"/>
    </xf>
    <xf numFmtId="0" fontId="1" fillId="0" borderId="18" xfId="5" applyFont="1" applyBorder="1" applyAlignment="1">
      <alignment horizontal="left" vertical="center" wrapText="1"/>
    </xf>
    <xf numFmtId="0" fontId="1" fillId="0" borderId="19" xfId="5" applyFont="1" applyBorder="1" applyAlignment="1">
      <alignment horizontal="left" vertical="center" wrapText="1"/>
    </xf>
    <xf numFmtId="0" fontId="1" fillId="0" borderId="20" xfId="5" applyFont="1" applyBorder="1" applyAlignment="1">
      <alignment horizontal="left" vertical="center" wrapText="1"/>
    </xf>
    <xf numFmtId="0" fontId="1" fillId="0" borderId="0" xfId="5" applyFont="1" applyAlignment="1">
      <alignment horizontal="left" vertical="center" wrapText="1"/>
    </xf>
    <xf numFmtId="0" fontId="1" fillId="0" borderId="9" xfId="5" applyFont="1" applyBorder="1" applyAlignment="1">
      <alignment horizontal="left" vertical="center" wrapText="1"/>
    </xf>
    <xf numFmtId="0" fontId="1" fillId="0" borderId="33" xfId="5" applyFont="1" applyBorder="1" applyAlignment="1">
      <alignment horizontal="left" vertical="center" wrapText="1"/>
    </xf>
    <xf numFmtId="0" fontId="1" fillId="0" borderId="11" xfId="5" applyFont="1" applyBorder="1" applyAlignment="1">
      <alignment horizontal="left" vertical="center" wrapText="1"/>
    </xf>
    <xf numFmtId="0" fontId="1" fillId="0" borderId="12" xfId="5" applyFont="1" applyBorder="1" applyAlignment="1">
      <alignment horizontal="left" vertical="center" wrapText="1"/>
    </xf>
    <xf numFmtId="0" fontId="12" fillId="2" borderId="20" xfId="0" applyFont="1" applyFill="1" applyBorder="1" applyAlignment="1">
      <alignment horizontal="left" vertical="center"/>
    </xf>
    <xf numFmtId="0" fontId="12" fillId="2" borderId="0" xfId="0" applyFont="1" applyFill="1" applyAlignment="1">
      <alignment horizontal="left" vertical="center"/>
    </xf>
    <xf numFmtId="0" fontId="12" fillId="2" borderId="9" xfId="0" applyFont="1" applyFill="1" applyBorder="1" applyAlignment="1">
      <alignment horizontal="left" vertical="center"/>
    </xf>
    <xf numFmtId="0" fontId="12" fillId="2" borderId="0" xfId="0" applyFont="1" applyFill="1" applyAlignment="1">
      <alignment horizontal="center" vertical="center" wrapText="1"/>
    </xf>
    <xf numFmtId="0" fontId="12"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19"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15" xfId="0" applyFont="1" applyFill="1" applyBorder="1" applyAlignment="1">
      <alignment horizontal="left" vertical="center"/>
    </xf>
    <xf numFmtId="0" fontId="8" fillId="2" borderId="0" xfId="5" applyFont="1" applyFill="1" applyAlignment="1">
      <alignment horizontal="left" vertical="center"/>
    </xf>
    <xf numFmtId="0" fontId="8" fillId="2" borderId="42" xfId="5" applyFont="1" applyFill="1" applyBorder="1" applyAlignment="1">
      <alignment horizontal="left" vertical="center"/>
    </xf>
    <xf numFmtId="0" fontId="72" fillId="0" borderId="0" xfId="5" applyFont="1" applyAlignment="1">
      <alignment vertical="center" wrapText="1"/>
    </xf>
    <xf numFmtId="0" fontId="12" fillId="2" borderId="1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2" fillId="2" borderId="76"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3" xfId="0" applyFont="1" applyFill="1" applyBorder="1" applyAlignment="1">
      <alignment horizontal="center" vertical="center" wrapText="1"/>
    </xf>
    <xf numFmtId="49" fontId="51" fillId="0" borderId="0" xfId="5" applyNumberFormat="1" applyFont="1" applyAlignment="1">
      <alignment horizontal="left" vertical="center"/>
    </xf>
    <xf numFmtId="49" fontId="63" fillId="0" borderId="0" xfId="5" applyNumberFormat="1" applyFont="1" applyAlignment="1">
      <alignment vertical="center" wrapText="1"/>
    </xf>
    <xf numFmtId="49" fontId="62" fillId="3" borderId="0" xfId="5" applyNumberFormat="1" applyFont="1" applyFill="1" applyAlignment="1">
      <alignment horizontal="justify" vertical="center" wrapText="1"/>
    </xf>
    <xf numFmtId="0" fontId="5" fillId="2" borderId="13" xfId="0" applyFont="1" applyFill="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0" xfId="0" applyFont="1" applyFill="1" applyAlignment="1">
      <alignment horizontal="center" vertical="center" wrapText="1"/>
    </xf>
    <xf numFmtId="0" fontId="149" fillId="2" borderId="0" xfId="5" applyFont="1" applyFill="1" applyAlignment="1">
      <alignment vertical="center" wrapText="1"/>
    </xf>
    <xf numFmtId="0" fontId="19" fillId="0" borderId="16" xfId="5" applyFont="1" applyBorder="1" applyAlignment="1">
      <alignment horizontal="center" wrapText="1"/>
    </xf>
    <xf numFmtId="0" fontId="19" fillId="0" borderId="23" xfId="5" applyFont="1" applyBorder="1" applyAlignment="1">
      <alignment horizontal="center" wrapText="1"/>
    </xf>
    <xf numFmtId="0" fontId="19" fillId="0" borderId="21" xfId="5" applyFont="1" applyBorder="1" applyAlignment="1">
      <alignment horizontal="center" wrapText="1"/>
    </xf>
    <xf numFmtId="0" fontId="12" fillId="2" borderId="17"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xf>
    <xf numFmtId="0" fontId="12" fillId="2" borderId="15" xfId="0" applyFont="1" applyFill="1" applyBorder="1" applyAlignment="1">
      <alignment horizontal="center"/>
    </xf>
    <xf numFmtId="0" fontId="12" fillId="2" borderId="13"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26" fillId="2" borderId="20" xfId="0" applyFont="1" applyFill="1" applyBorder="1" applyAlignment="1">
      <alignment wrapText="1"/>
    </xf>
    <xf numFmtId="0" fontId="26" fillId="2" borderId="0" xfId="0" applyFont="1" applyFill="1" applyAlignment="1">
      <alignment wrapText="1"/>
    </xf>
    <xf numFmtId="0" fontId="30" fillId="0" borderId="13" xfId="6" applyFont="1" applyBorder="1" applyAlignment="1">
      <alignment horizontal="left" vertical="center"/>
    </xf>
    <xf numFmtId="0" fontId="30" fillId="0" borderId="15" xfId="6" applyFont="1" applyBorder="1" applyAlignment="1">
      <alignment horizontal="left" vertical="center"/>
    </xf>
    <xf numFmtId="0" fontId="98" fillId="2" borderId="13" xfId="13" applyFont="1" applyFill="1" applyBorder="1" applyAlignment="1">
      <alignment horizontal="center" vertical="center"/>
    </xf>
    <xf numFmtId="0" fontId="98" fillId="2" borderId="14" xfId="13" applyFont="1" applyFill="1" applyBorder="1" applyAlignment="1">
      <alignment horizontal="center" vertical="center"/>
    </xf>
    <xf numFmtId="0" fontId="98" fillId="2" borderId="15" xfId="13" applyFont="1" applyFill="1" applyBorder="1" applyAlignment="1">
      <alignment horizontal="center" vertical="center"/>
    </xf>
    <xf numFmtId="3" fontId="102" fillId="12" borderId="13" xfId="12" applyFont="1" applyFill="1" applyBorder="1" applyAlignment="1">
      <alignment horizontal="center" vertical="center"/>
      <protection locked="0"/>
    </xf>
    <xf numFmtId="3" fontId="102" fillId="12" borderId="14" xfId="12" applyFont="1" applyFill="1" applyBorder="1" applyAlignment="1">
      <alignment horizontal="center" vertical="center"/>
      <protection locked="0"/>
    </xf>
    <xf numFmtId="3" fontId="102" fillId="12" borderId="15" xfId="12" applyFont="1" applyFill="1" applyBorder="1" applyAlignment="1">
      <alignment horizontal="center" vertical="center"/>
      <protection locked="0"/>
    </xf>
    <xf numFmtId="0" fontId="102" fillId="3" borderId="18" xfId="0" applyFont="1" applyFill="1" applyBorder="1" applyAlignment="1">
      <alignment horizontal="left"/>
    </xf>
    <xf numFmtId="0" fontId="98" fillId="2" borderId="20" xfId="13" applyFont="1" applyFill="1" applyBorder="1" applyAlignment="1">
      <alignment horizontal="left"/>
    </xf>
    <xf numFmtId="0" fontId="98" fillId="2" borderId="9" xfId="13" applyFont="1" applyFill="1" applyBorder="1" applyAlignment="1">
      <alignment horizontal="left"/>
    </xf>
    <xf numFmtId="0" fontId="98" fillId="2" borderId="17" xfId="13" applyFont="1" applyFill="1" applyBorder="1" applyAlignment="1">
      <alignment horizontal="left"/>
    </xf>
    <xf numFmtId="0" fontId="98" fillId="2" borderId="19" xfId="13" applyFont="1" applyFill="1" applyBorder="1" applyAlignment="1">
      <alignment horizontal="left"/>
    </xf>
    <xf numFmtId="0" fontId="98" fillId="2" borderId="17" xfId="13" applyFont="1" applyFill="1" applyBorder="1" applyAlignment="1">
      <alignment horizontal="center" vertical="center"/>
    </xf>
    <xf numFmtId="0" fontId="98" fillId="2" borderId="18" xfId="13" applyFont="1" applyFill="1" applyBorder="1" applyAlignment="1">
      <alignment horizontal="center" vertical="center"/>
    </xf>
    <xf numFmtId="0" fontId="98" fillId="2" borderId="19" xfId="13" applyFont="1" applyFill="1" applyBorder="1" applyAlignment="1">
      <alignment horizontal="center" vertical="center"/>
    </xf>
    <xf numFmtId="0" fontId="98" fillId="2" borderId="33" xfId="13" applyFont="1" applyFill="1" applyBorder="1" applyAlignment="1">
      <alignment horizontal="center" vertical="center"/>
    </xf>
    <xf numFmtId="0" fontId="98" fillId="2" borderId="11" xfId="13" applyFont="1" applyFill="1" applyBorder="1" applyAlignment="1">
      <alignment horizontal="center" vertical="center"/>
    </xf>
    <xf numFmtId="0" fontId="98" fillId="2" borderId="12" xfId="13" applyFont="1" applyFill="1" applyBorder="1" applyAlignment="1">
      <alignment horizontal="center" vertical="center"/>
    </xf>
    <xf numFmtId="0" fontId="100" fillId="6" borderId="13" xfId="11" applyFont="1" applyFill="1" applyBorder="1" applyAlignment="1">
      <alignment horizontal="center" vertical="center"/>
    </xf>
    <xf numFmtId="0" fontId="100" fillId="6" borderId="14" xfId="11" applyFont="1" applyFill="1" applyBorder="1" applyAlignment="1">
      <alignment horizontal="center" vertical="center"/>
    </xf>
    <xf numFmtId="0" fontId="100" fillId="6" borderId="15" xfId="11" applyFont="1" applyFill="1" applyBorder="1" applyAlignment="1">
      <alignment horizontal="center" vertical="center"/>
    </xf>
    <xf numFmtId="164" fontId="109" fillId="22" borderId="13" xfId="1" applyNumberFormat="1" applyFont="1" applyFill="1" applyBorder="1" applyAlignment="1">
      <alignment horizontal="center" vertical="center" wrapText="1"/>
    </xf>
    <xf numFmtId="164" fontId="109" fillId="22" borderId="15" xfId="1" applyNumberFormat="1" applyFont="1" applyFill="1" applyBorder="1" applyAlignment="1">
      <alignment horizontal="center" vertical="center" wrapText="1"/>
    </xf>
    <xf numFmtId="0" fontId="107" fillId="19" borderId="39" xfId="0" applyFont="1" applyFill="1" applyBorder="1" applyAlignment="1">
      <alignment horizontal="center" vertical="center" wrapText="1"/>
    </xf>
    <xf numFmtId="0" fontId="107" fillId="19" borderId="30" xfId="0" applyFont="1" applyFill="1" applyBorder="1" applyAlignment="1">
      <alignment horizontal="center" vertical="center" wrapText="1"/>
    </xf>
    <xf numFmtId="0" fontId="107" fillId="19" borderId="31" xfId="0" applyFont="1" applyFill="1" applyBorder="1" applyAlignment="1">
      <alignment horizontal="center" vertical="center" wrapText="1"/>
    </xf>
    <xf numFmtId="0" fontId="107" fillId="19" borderId="25" xfId="0" applyFont="1" applyFill="1" applyBorder="1" applyAlignment="1">
      <alignment horizontal="center" vertical="center" wrapText="1"/>
    </xf>
    <xf numFmtId="0" fontId="108" fillId="20" borderId="27" xfId="0" applyFont="1" applyFill="1" applyBorder="1" applyAlignment="1">
      <alignment horizontal="center" vertical="center"/>
    </xf>
    <xf numFmtId="0" fontId="108" fillId="20" borderId="24" xfId="0" applyFont="1" applyFill="1" applyBorder="1" applyAlignment="1">
      <alignment horizontal="center" vertical="center"/>
    </xf>
    <xf numFmtId="0" fontId="108" fillId="20" borderId="28" xfId="0" applyFont="1" applyFill="1" applyBorder="1" applyAlignment="1">
      <alignment horizontal="center" vertical="center"/>
    </xf>
    <xf numFmtId="0" fontId="108" fillId="20" borderId="43" xfId="0" applyFont="1" applyFill="1" applyBorder="1" applyAlignment="1">
      <alignment horizontal="left" vertical="center"/>
    </xf>
    <xf numFmtId="0" fontId="108" fillId="20" borderId="29" xfId="0" applyFont="1" applyFill="1" applyBorder="1" applyAlignment="1">
      <alignment horizontal="left" vertical="center"/>
    </xf>
    <xf numFmtId="0" fontId="106" fillId="19" borderId="41" xfId="0" applyFont="1" applyFill="1" applyBorder="1" applyAlignment="1">
      <alignment vertical="center"/>
    </xf>
    <xf numFmtId="0" fontId="106" fillId="19" borderId="42" xfId="0" applyFont="1" applyFill="1" applyBorder="1" applyAlignment="1">
      <alignment vertical="center"/>
    </xf>
    <xf numFmtId="0" fontId="106" fillId="19" borderId="43" xfId="0" applyFont="1" applyFill="1" applyBorder="1" applyAlignment="1">
      <alignment vertical="center"/>
    </xf>
    <xf numFmtId="0" fontId="106" fillId="19" borderId="29" xfId="0" applyFont="1" applyFill="1" applyBorder="1" applyAlignment="1">
      <alignment vertical="center"/>
    </xf>
    <xf numFmtId="0" fontId="106" fillId="19" borderId="39" xfId="0" applyFont="1" applyFill="1" applyBorder="1" applyAlignment="1">
      <alignment horizontal="left" vertical="center"/>
    </xf>
    <xf numFmtId="0" fontId="106" fillId="19" borderId="40" xfId="0" applyFont="1" applyFill="1" applyBorder="1" applyAlignment="1">
      <alignment horizontal="left" vertical="center"/>
    </xf>
    <xf numFmtId="14" fontId="107" fillId="19" borderId="24" xfId="0" applyNumberFormat="1" applyFont="1" applyFill="1" applyBorder="1" applyAlignment="1">
      <alignment horizontal="center" vertical="center"/>
    </xf>
    <xf numFmtId="0" fontId="107" fillId="19" borderId="24" xfId="0" applyFont="1" applyFill="1" applyBorder="1" applyAlignment="1">
      <alignment horizontal="center" vertical="center"/>
    </xf>
    <xf numFmtId="0" fontId="107" fillId="19" borderId="28" xfId="0" applyFont="1" applyFill="1" applyBorder="1" applyAlignment="1">
      <alignment horizontal="center" vertical="center"/>
    </xf>
    <xf numFmtId="14" fontId="107" fillId="19" borderId="27" xfId="0" applyNumberFormat="1" applyFont="1" applyFill="1" applyBorder="1" applyAlignment="1">
      <alignment horizontal="center" vertical="center"/>
    </xf>
  </cellXfs>
  <cellStyles count="17">
    <cellStyle name="=C:\WINNT35\SYSTEM32\COMMAND.COM" xfId="11" xr:uid="{CFAF44B0-10F5-4F04-BE96-3FFF87DAED45}"/>
    <cellStyle name="Comma" xfId="1" builtinId="3"/>
    <cellStyle name="Comma 10 3" xfId="10" xr:uid="{D4BD1869-4158-41EF-85B3-70A78EA74946}"/>
    <cellStyle name="Comma 2" xfId="8" xr:uid="{A26B3B49-3021-4D78-8082-A032A422F454}"/>
    <cellStyle name="Heading 2 2" xfId="13" xr:uid="{7BC38839-E56E-4BD4-8AD7-AA7F51D686AD}"/>
    <cellStyle name="Hyperlink" xfId="3" builtinId="8"/>
    <cellStyle name="Hyperlink 2" xfId="16" xr:uid="{6F6915DE-CEF3-48C1-BEF3-015D5E4FA710}"/>
    <cellStyle name="Link 2" xfId="4" xr:uid="{EA59E38F-DE34-4B63-AF44-C1296153D09D}"/>
    <cellStyle name="Normal" xfId="0" builtinId="0"/>
    <cellStyle name="Normal 2" xfId="5" xr:uid="{05DED9BF-5D51-4815-AEF3-0C83FCB4BF21}"/>
    <cellStyle name="Normal 2 2" xfId="6" xr:uid="{4726852E-FA84-4E34-9CDF-CDFF678E8EA1}"/>
    <cellStyle name="Normal 2 2 2" xfId="14" xr:uid="{77C47556-DC1A-4685-91AF-C3D5E03476B8}"/>
    <cellStyle name="Normal 4" xfId="9" xr:uid="{0A21120D-BBC7-4135-9CC0-353FF6DAAD32}"/>
    <cellStyle name="Normal_20 OPR" xfId="15" xr:uid="{7E4DD1DF-9BD9-44DE-8FC9-42CB1F99DFE0}"/>
    <cellStyle name="optionalExposure" xfId="12" xr:uid="{E3BAB686-8470-4E54-887B-CAE6A6AFDBEA}"/>
    <cellStyle name="Percent" xfId="2" builtinId="5"/>
    <cellStyle name="Percent 2" xfId="7" xr:uid="{B5BBD4B4-F1B7-4B68-842B-B33D49472656}"/>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72859D5B-B3DE-4397-8261-EBF39A250AC5}"/>
  </tableStyles>
  <colors>
    <mruColors>
      <color rgb="FF005C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Overview of table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Overview of table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Overview of table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EU OV1 &#8210; JR'!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Overview of tables'!A1"/></Relationships>
</file>

<file path=xl/drawings/_rels/drawing6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drawing1.xml><?xml version="1.0" encoding="utf-8"?>
<xdr:wsDr xmlns:xdr="http://schemas.openxmlformats.org/drawingml/2006/spreadsheetDrawing" xmlns:a="http://schemas.openxmlformats.org/drawingml/2006/main">
  <xdr:twoCellAnchor editAs="oneCell">
    <xdr:from>
      <xdr:col>3</xdr:col>
      <xdr:colOff>20706</xdr:colOff>
      <xdr:row>2</xdr:row>
      <xdr:rowOff>20707</xdr:rowOff>
    </xdr:from>
    <xdr:to>
      <xdr:col>5</xdr:col>
      <xdr:colOff>5201371</xdr:colOff>
      <xdr:row>6</xdr:row>
      <xdr:rowOff>113886</xdr:rowOff>
    </xdr:to>
    <xdr:pic>
      <xdr:nvPicPr>
        <xdr:cNvPr id="2" name="Billede 2">
          <a:extLst>
            <a:ext uri="{FF2B5EF4-FFF2-40B4-BE49-F238E27FC236}">
              <a16:creationId xmlns:a16="http://schemas.microsoft.com/office/drawing/2014/main" id="{981FF989-7622-415B-8C81-D7D6C5B840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081" y="401707"/>
          <a:ext cx="5675965" cy="8551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13</xdr:col>
      <xdr:colOff>255814</xdr:colOff>
      <xdr:row>10</xdr:row>
      <xdr:rowOff>169955</xdr:rowOff>
    </xdr:to>
    <xdr:pic>
      <xdr:nvPicPr>
        <xdr:cNvPr id="2" name="Picture 1">
          <a:hlinkClick xmlns:r="http://schemas.openxmlformats.org/officeDocument/2006/relationships" r:id="rId1"/>
          <a:extLst>
            <a:ext uri="{FF2B5EF4-FFF2-40B4-BE49-F238E27FC236}">
              <a16:creationId xmlns:a16="http://schemas.microsoft.com/office/drawing/2014/main" id="{2C2031F0-1F1E-440D-BB92-BBD1DA7BCE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25400" y="123825"/>
          <a:ext cx="2084614" cy="25035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16</xdr:col>
      <xdr:colOff>560614</xdr:colOff>
      <xdr:row>10</xdr:row>
      <xdr:rowOff>1307</xdr:rowOff>
    </xdr:to>
    <xdr:pic>
      <xdr:nvPicPr>
        <xdr:cNvPr id="2" name="Picture 1">
          <a:hlinkClick xmlns:r="http://schemas.openxmlformats.org/officeDocument/2006/relationships" r:id="rId1"/>
          <a:extLst>
            <a:ext uri="{FF2B5EF4-FFF2-40B4-BE49-F238E27FC236}">
              <a16:creationId xmlns:a16="http://schemas.microsoft.com/office/drawing/2014/main" id="{EF29D044-0954-44E1-ACFC-6D9BB8C09B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30425" y="123825"/>
          <a:ext cx="2084614" cy="251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9</xdr:row>
      <xdr:rowOff>13473</xdr:rowOff>
    </xdr:to>
    <xdr:pic>
      <xdr:nvPicPr>
        <xdr:cNvPr id="2" name="Picture 1">
          <a:hlinkClick xmlns:r="http://schemas.openxmlformats.org/officeDocument/2006/relationships" r:id="rId1"/>
          <a:extLst>
            <a:ext uri="{FF2B5EF4-FFF2-40B4-BE49-F238E27FC236}">
              <a16:creationId xmlns:a16="http://schemas.microsoft.com/office/drawing/2014/main" id="{F4BE53C4-EDA4-4528-9B57-F8344DFCDE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11150" y="123825"/>
          <a:ext cx="2076450" cy="251070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0</xdr:colOff>
      <xdr:row>1</xdr:row>
      <xdr:rowOff>0</xdr:rowOff>
    </xdr:from>
    <xdr:to>
      <xdr:col>20</xdr:col>
      <xdr:colOff>266205</xdr:colOff>
      <xdr:row>9</xdr:row>
      <xdr:rowOff>2711</xdr:rowOff>
    </xdr:to>
    <xdr:pic>
      <xdr:nvPicPr>
        <xdr:cNvPr id="2" name="Picture 1">
          <a:hlinkClick xmlns:r="http://schemas.openxmlformats.org/officeDocument/2006/relationships" r:id="rId1"/>
          <a:extLst>
            <a:ext uri="{FF2B5EF4-FFF2-40B4-BE49-F238E27FC236}">
              <a16:creationId xmlns:a16="http://schemas.microsoft.com/office/drawing/2014/main" id="{993AD7E8-83CD-46DD-BD79-5330FF13F9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1950" y="190500"/>
          <a:ext cx="2095005" cy="24969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713014</xdr:colOff>
      <xdr:row>12</xdr:row>
      <xdr:rowOff>74705</xdr:rowOff>
    </xdr:to>
    <xdr:pic>
      <xdr:nvPicPr>
        <xdr:cNvPr id="2" name="Picture 1">
          <a:hlinkClick xmlns:r="http://schemas.openxmlformats.org/officeDocument/2006/relationships" r:id="rId1"/>
          <a:extLst>
            <a:ext uri="{FF2B5EF4-FFF2-40B4-BE49-F238E27FC236}">
              <a16:creationId xmlns:a16="http://schemas.microsoft.com/office/drawing/2014/main" id="{67601B74-32C7-4D1D-BA98-FE06F79776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2925" y="123825"/>
          <a:ext cx="2084614" cy="25035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247649</xdr:colOff>
      <xdr:row>9</xdr:row>
      <xdr:rowOff>727847</xdr:rowOff>
    </xdr:to>
    <xdr:pic>
      <xdr:nvPicPr>
        <xdr:cNvPr id="2" name="Picture 1">
          <a:hlinkClick xmlns:r="http://schemas.openxmlformats.org/officeDocument/2006/relationships" r:id="rId1"/>
          <a:extLst>
            <a:ext uri="{FF2B5EF4-FFF2-40B4-BE49-F238E27FC236}">
              <a16:creationId xmlns:a16="http://schemas.microsoft.com/office/drawing/2014/main" id="{B6EC3748-AD5A-42A4-A1DD-4F69C54AEF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54725" y="123825"/>
          <a:ext cx="2076449" cy="251446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34637</xdr:colOff>
      <xdr:row>1</xdr:row>
      <xdr:rowOff>17318</xdr:rowOff>
    </xdr:from>
    <xdr:to>
      <xdr:col>6</xdr:col>
      <xdr:colOff>1426523</xdr:colOff>
      <xdr:row>7</xdr:row>
      <xdr:rowOff>303703</xdr:rowOff>
    </xdr:to>
    <xdr:pic>
      <xdr:nvPicPr>
        <xdr:cNvPr id="2" name="Picture 1">
          <a:hlinkClick xmlns:r="http://schemas.openxmlformats.org/officeDocument/2006/relationships" r:id="rId1"/>
          <a:extLst>
            <a:ext uri="{FF2B5EF4-FFF2-40B4-BE49-F238E27FC236}">
              <a16:creationId xmlns:a16="http://schemas.microsoft.com/office/drawing/2014/main" id="{74012D6E-A3E9-4E48-B0BF-7BE73D2AD8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13023" y="138545"/>
          <a:ext cx="1608364" cy="193161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247650</xdr:colOff>
      <xdr:row>11</xdr:row>
      <xdr:rowOff>130494</xdr:rowOff>
    </xdr:to>
    <xdr:pic>
      <xdr:nvPicPr>
        <xdr:cNvPr id="2" name="Picture 1">
          <a:hlinkClick xmlns:r="http://schemas.openxmlformats.org/officeDocument/2006/relationships" r:id="rId1"/>
          <a:extLst>
            <a:ext uri="{FF2B5EF4-FFF2-40B4-BE49-F238E27FC236}">
              <a16:creationId xmlns:a16="http://schemas.microsoft.com/office/drawing/2014/main" id="{A494F552-FD4D-478C-A1AE-5CE4ED2E96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30225" y="123825"/>
          <a:ext cx="2076450" cy="250221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2084614</xdr:colOff>
      <xdr:row>6</xdr:row>
      <xdr:rowOff>148307</xdr:rowOff>
    </xdr:to>
    <xdr:pic>
      <xdr:nvPicPr>
        <xdr:cNvPr id="2" name="Picture 1">
          <a:hlinkClick xmlns:r="http://schemas.openxmlformats.org/officeDocument/2006/relationships" r:id="rId1"/>
          <a:extLst>
            <a:ext uri="{FF2B5EF4-FFF2-40B4-BE49-F238E27FC236}">
              <a16:creationId xmlns:a16="http://schemas.microsoft.com/office/drawing/2014/main" id="{4AEB7EE8-291A-41FA-93F8-EBF23D7153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25925" y="123825"/>
          <a:ext cx="2084614" cy="249145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21</xdr:col>
      <xdr:colOff>0</xdr:colOff>
      <xdr:row>1</xdr:row>
      <xdr:rowOff>0</xdr:rowOff>
    </xdr:from>
    <xdr:to>
      <xdr:col>21</xdr:col>
      <xdr:colOff>2084614</xdr:colOff>
      <xdr:row>8</xdr:row>
      <xdr:rowOff>119732</xdr:rowOff>
    </xdr:to>
    <xdr:pic>
      <xdr:nvPicPr>
        <xdr:cNvPr id="2" name="Picture 1">
          <a:hlinkClick xmlns:r="http://schemas.openxmlformats.org/officeDocument/2006/relationships" r:id="rId1"/>
          <a:extLst>
            <a:ext uri="{FF2B5EF4-FFF2-40B4-BE49-F238E27FC236}">
              <a16:creationId xmlns:a16="http://schemas.microsoft.com/office/drawing/2014/main" id="{F617ABBE-493E-45E3-A494-892B6DA0D2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585775" y="123825"/>
          <a:ext cx="2084614" cy="1900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163286</xdr:colOff>
      <xdr:row>2</xdr:row>
      <xdr:rowOff>0</xdr:rowOff>
    </xdr:from>
    <xdr:to>
      <xdr:col>12</xdr:col>
      <xdr:colOff>302079</xdr:colOff>
      <xdr:row>12</xdr:row>
      <xdr:rowOff>584973</xdr:rowOff>
    </xdr:to>
    <xdr:pic>
      <xdr:nvPicPr>
        <xdr:cNvPr id="2" name="Picture 1">
          <a:hlinkClick xmlns:r="http://schemas.openxmlformats.org/officeDocument/2006/relationships" r:id="rId1"/>
          <a:extLst>
            <a:ext uri="{FF2B5EF4-FFF2-40B4-BE49-F238E27FC236}">
              <a16:creationId xmlns:a16="http://schemas.microsoft.com/office/drawing/2014/main" id="{7422216B-2505-4FED-9CE3-1A1C05ED6E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408348"/>
          <a:ext cx="2076450" cy="249949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266205</xdr:colOff>
      <xdr:row>11</xdr:row>
      <xdr:rowOff>37929</xdr:rowOff>
    </xdr:to>
    <xdr:pic>
      <xdr:nvPicPr>
        <xdr:cNvPr id="2" name="Picture 1">
          <a:hlinkClick xmlns:r="http://schemas.openxmlformats.org/officeDocument/2006/relationships" r:id="rId1"/>
          <a:extLst>
            <a:ext uri="{FF2B5EF4-FFF2-40B4-BE49-F238E27FC236}">
              <a16:creationId xmlns:a16="http://schemas.microsoft.com/office/drawing/2014/main" id="{D5286B61-7B1A-455D-9A64-CBF73D848E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123825"/>
          <a:ext cx="2095005" cy="249145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17</xdr:col>
      <xdr:colOff>577932</xdr:colOff>
      <xdr:row>8</xdr:row>
      <xdr:rowOff>165625</xdr:rowOff>
    </xdr:to>
    <xdr:pic>
      <xdr:nvPicPr>
        <xdr:cNvPr id="2" name="Picture 1">
          <a:hlinkClick xmlns:r="http://schemas.openxmlformats.org/officeDocument/2006/relationships" r:id="rId1"/>
          <a:extLst>
            <a:ext uri="{FF2B5EF4-FFF2-40B4-BE49-F238E27FC236}">
              <a16:creationId xmlns:a16="http://schemas.microsoft.com/office/drawing/2014/main" id="{557B0A06-AA04-40EF-8036-0CFFA07428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68750" y="123825"/>
          <a:ext cx="2082882" cy="24992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465364</xdr:colOff>
      <xdr:row>12</xdr:row>
      <xdr:rowOff>65180</xdr:rowOff>
    </xdr:to>
    <xdr:pic>
      <xdr:nvPicPr>
        <xdr:cNvPr id="2" name="Picture 1">
          <a:hlinkClick xmlns:r="http://schemas.openxmlformats.org/officeDocument/2006/relationships" r:id="rId1"/>
          <a:extLst>
            <a:ext uri="{FF2B5EF4-FFF2-40B4-BE49-F238E27FC236}">
              <a16:creationId xmlns:a16="http://schemas.microsoft.com/office/drawing/2014/main" id="{8487BAB9-68E4-4393-8CBA-A301F1D47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82075" y="123825"/>
          <a:ext cx="2084614" cy="250358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266205</xdr:colOff>
      <xdr:row>8</xdr:row>
      <xdr:rowOff>98389</xdr:rowOff>
    </xdr:to>
    <xdr:pic>
      <xdr:nvPicPr>
        <xdr:cNvPr id="2" name="Picture 1">
          <a:hlinkClick xmlns:r="http://schemas.openxmlformats.org/officeDocument/2006/relationships" r:id="rId1"/>
          <a:extLst>
            <a:ext uri="{FF2B5EF4-FFF2-40B4-BE49-F238E27FC236}">
              <a16:creationId xmlns:a16="http://schemas.microsoft.com/office/drawing/2014/main" id="{0EB919B5-AC18-4D2E-AB7E-E86B2AF801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42825" y="123825"/>
          <a:ext cx="2095005" cy="24897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389164</xdr:colOff>
      <xdr:row>13</xdr:row>
      <xdr:rowOff>84230</xdr:rowOff>
    </xdr:to>
    <xdr:pic>
      <xdr:nvPicPr>
        <xdr:cNvPr id="2" name="Picture 1">
          <a:hlinkClick xmlns:r="http://schemas.openxmlformats.org/officeDocument/2006/relationships" r:id="rId1"/>
          <a:extLst>
            <a:ext uri="{FF2B5EF4-FFF2-40B4-BE49-F238E27FC236}">
              <a16:creationId xmlns:a16="http://schemas.microsoft.com/office/drawing/2014/main" id="{4C7C5160-26FB-460D-9958-BC08A4CDB2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01200" y="123825"/>
          <a:ext cx="2084614" cy="250358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10</xdr:col>
      <xdr:colOff>127000</xdr:colOff>
      <xdr:row>1</xdr:row>
      <xdr:rowOff>47625</xdr:rowOff>
    </xdr:from>
    <xdr:to>
      <xdr:col>12</xdr:col>
      <xdr:colOff>655864</xdr:colOff>
      <xdr:row>10</xdr:row>
      <xdr:rowOff>74705</xdr:rowOff>
    </xdr:to>
    <xdr:pic>
      <xdr:nvPicPr>
        <xdr:cNvPr id="2" name="Picture 1">
          <a:hlinkClick xmlns:r="http://schemas.openxmlformats.org/officeDocument/2006/relationships" r:id="rId1"/>
          <a:extLst>
            <a:ext uri="{FF2B5EF4-FFF2-40B4-BE49-F238E27FC236}">
              <a16:creationId xmlns:a16="http://schemas.microsoft.com/office/drawing/2014/main" id="{70BEF362-7737-415F-B3E6-DC826EF0CC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48000" y="171450"/>
          <a:ext cx="2071914" cy="250040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17</xdr:col>
      <xdr:colOff>0</xdr:colOff>
      <xdr:row>1</xdr:row>
      <xdr:rowOff>0</xdr:rowOff>
    </xdr:from>
    <xdr:to>
      <xdr:col>20</xdr:col>
      <xdr:colOff>103975</xdr:colOff>
      <xdr:row>7</xdr:row>
      <xdr:rowOff>265205</xdr:rowOff>
    </xdr:to>
    <xdr:pic>
      <xdr:nvPicPr>
        <xdr:cNvPr id="3" name="Picture 2">
          <a:hlinkClick xmlns:r="http://schemas.openxmlformats.org/officeDocument/2006/relationships" r:id="rId1"/>
          <a:extLst>
            <a:ext uri="{FF2B5EF4-FFF2-40B4-BE49-F238E27FC236}">
              <a16:creationId xmlns:a16="http://schemas.microsoft.com/office/drawing/2014/main" id="{982E24E5-F84B-4812-8F1F-229F4F33B8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59550" y="123825"/>
          <a:ext cx="2056039" cy="251310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312964</xdr:colOff>
      <xdr:row>12</xdr:row>
      <xdr:rowOff>84230</xdr:rowOff>
    </xdr:to>
    <xdr:pic>
      <xdr:nvPicPr>
        <xdr:cNvPr id="2" name="Picture 1">
          <a:hlinkClick xmlns:r="http://schemas.openxmlformats.org/officeDocument/2006/relationships" r:id="rId1"/>
          <a:extLst>
            <a:ext uri="{FF2B5EF4-FFF2-40B4-BE49-F238E27FC236}">
              <a16:creationId xmlns:a16="http://schemas.microsoft.com/office/drawing/2014/main" id="{FB8C1327-29C1-43AA-9D08-1D76596500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23825"/>
          <a:ext cx="2084614" cy="250358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2084614</xdr:colOff>
      <xdr:row>8</xdr:row>
      <xdr:rowOff>421687</xdr:rowOff>
    </xdr:to>
    <xdr:pic>
      <xdr:nvPicPr>
        <xdr:cNvPr id="2" name="Picture 1">
          <a:hlinkClick xmlns:r="http://schemas.openxmlformats.org/officeDocument/2006/relationships" r:id="rId1"/>
          <a:extLst>
            <a:ext uri="{FF2B5EF4-FFF2-40B4-BE49-F238E27FC236}">
              <a16:creationId xmlns:a16="http://schemas.microsoft.com/office/drawing/2014/main" id="{7402FA9F-44B5-4994-96E4-5E2797315E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2675" y="123825"/>
          <a:ext cx="2084614" cy="248861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27214</xdr:colOff>
      <xdr:row>13</xdr:row>
      <xdr:rowOff>36605</xdr:rowOff>
    </xdr:to>
    <xdr:pic>
      <xdr:nvPicPr>
        <xdr:cNvPr id="2" name="Picture 1">
          <a:hlinkClick xmlns:r="http://schemas.openxmlformats.org/officeDocument/2006/relationships" r:id="rId1"/>
          <a:extLst>
            <a:ext uri="{FF2B5EF4-FFF2-40B4-BE49-F238E27FC236}">
              <a16:creationId xmlns:a16="http://schemas.microsoft.com/office/drawing/2014/main" id="{5962F2F8-BCA6-4A0A-BBDC-83C0C5D247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3875" y="161925"/>
          <a:ext cx="2084614" cy="2503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481854</xdr:colOff>
      <xdr:row>1</xdr:row>
      <xdr:rowOff>179295</xdr:rowOff>
    </xdr:from>
    <xdr:to>
      <xdr:col>7</xdr:col>
      <xdr:colOff>1947904</xdr:colOff>
      <xdr:row>13</xdr:row>
      <xdr:rowOff>59018</xdr:rowOff>
    </xdr:to>
    <xdr:pic>
      <xdr:nvPicPr>
        <xdr:cNvPr id="2" name="Picture 1">
          <a:hlinkClick xmlns:r="http://schemas.openxmlformats.org/officeDocument/2006/relationships" r:id="rId1"/>
          <a:extLst>
            <a:ext uri="{FF2B5EF4-FFF2-40B4-BE49-F238E27FC236}">
              <a16:creationId xmlns:a16="http://schemas.microsoft.com/office/drawing/2014/main" id="{52B06BCE-4016-4035-9B7B-FA2B6DD625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92679" y="341220"/>
          <a:ext cx="2075650" cy="234669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251051</xdr:colOff>
      <xdr:row>8</xdr:row>
      <xdr:rowOff>241392</xdr:rowOff>
    </xdr:to>
    <xdr:pic>
      <xdr:nvPicPr>
        <xdr:cNvPr id="2" name="Picture 1">
          <a:hlinkClick xmlns:r="http://schemas.openxmlformats.org/officeDocument/2006/relationships" r:id="rId1"/>
          <a:extLst>
            <a:ext uri="{FF2B5EF4-FFF2-40B4-BE49-F238E27FC236}">
              <a16:creationId xmlns:a16="http://schemas.microsoft.com/office/drawing/2014/main" id="{F0A534B6-94DC-468D-98FA-7D5FA8E4A4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34300" y="123825"/>
          <a:ext cx="2079851" cy="250675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266206</xdr:colOff>
      <xdr:row>13</xdr:row>
      <xdr:rowOff>65427</xdr:rowOff>
    </xdr:to>
    <xdr:pic>
      <xdr:nvPicPr>
        <xdr:cNvPr id="2" name="Picture 1">
          <a:hlinkClick xmlns:r="http://schemas.openxmlformats.org/officeDocument/2006/relationships" r:id="rId1"/>
          <a:extLst>
            <a:ext uri="{FF2B5EF4-FFF2-40B4-BE49-F238E27FC236}">
              <a16:creationId xmlns:a16="http://schemas.microsoft.com/office/drawing/2014/main" id="{5D2ADB13-70A9-4ACA-8EAB-7701CE6A66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73625" y="123825"/>
          <a:ext cx="2095005" cy="246980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28</xdr:col>
      <xdr:colOff>476250</xdr:colOff>
      <xdr:row>0</xdr:row>
      <xdr:rowOff>0</xdr:rowOff>
    </xdr:from>
    <xdr:to>
      <xdr:col>32</xdr:col>
      <xdr:colOff>122464</xdr:colOff>
      <xdr:row>11</xdr:row>
      <xdr:rowOff>169955</xdr:rowOff>
    </xdr:to>
    <xdr:pic>
      <xdr:nvPicPr>
        <xdr:cNvPr id="2" name="Picture 1">
          <a:hlinkClick xmlns:r="http://schemas.openxmlformats.org/officeDocument/2006/relationships" r:id="rId1"/>
          <a:extLst>
            <a:ext uri="{FF2B5EF4-FFF2-40B4-BE49-F238E27FC236}">
              <a16:creationId xmlns:a16="http://schemas.microsoft.com/office/drawing/2014/main" id="{627BFE58-BD89-448E-AD92-35AEF46264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755850" y="0"/>
          <a:ext cx="2084614" cy="250358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255814</xdr:colOff>
      <xdr:row>5</xdr:row>
      <xdr:rowOff>1493930</xdr:rowOff>
    </xdr:to>
    <xdr:pic>
      <xdr:nvPicPr>
        <xdr:cNvPr id="2" name="Picture 1">
          <a:hlinkClick xmlns:r="http://schemas.openxmlformats.org/officeDocument/2006/relationships" r:id="rId1"/>
          <a:extLst>
            <a:ext uri="{FF2B5EF4-FFF2-40B4-BE49-F238E27FC236}">
              <a16:creationId xmlns:a16="http://schemas.microsoft.com/office/drawing/2014/main" id="{BB2F74DF-25F5-4B72-B71F-69C5A4413B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82025" y="123825"/>
          <a:ext cx="2084614" cy="250358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27214</xdr:colOff>
      <xdr:row>8</xdr:row>
      <xdr:rowOff>236630</xdr:rowOff>
    </xdr:to>
    <xdr:pic>
      <xdr:nvPicPr>
        <xdr:cNvPr id="2" name="Picture 1">
          <a:hlinkClick xmlns:r="http://schemas.openxmlformats.org/officeDocument/2006/relationships" r:id="rId1"/>
          <a:extLst>
            <a:ext uri="{FF2B5EF4-FFF2-40B4-BE49-F238E27FC236}">
              <a16:creationId xmlns:a16="http://schemas.microsoft.com/office/drawing/2014/main" id="{C502B984-DF0A-4147-A75F-E56BAAF1A3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72525" y="123825"/>
          <a:ext cx="2084614" cy="250358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262958</xdr:colOff>
      <xdr:row>7</xdr:row>
      <xdr:rowOff>38987</xdr:rowOff>
    </xdr:to>
    <xdr:pic>
      <xdr:nvPicPr>
        <xdr:cNvPr id="2" name="Picture 1">
          <a:hlinkClick xmlns:r="http://schemas.openxmlformats.org/officeDocument/2006/relationships" r:id="rId1"/>
          <a:extLst>
            <a:ext uri="{FF2B5EF4-FFF2-40B4-BE49-F238E27FC236}">
              <a16:creationId xmlns:a16="http://schemas.microsoft.com/office/drawing/2014/main" id="{FD048DC6-4904-45FD-AFEA-9A7AB2505C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21300" y="123825"/>
          <a:ext cx="2091758" cy="250119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8</xdr:row>
      <xdr:rowOff>474755</xdr:rowOff>
    </xdr:to>
    <xdr:pic>
      <xdr:nvPicPr>
        <xdr:cNvPr id="2" name="Picture 1">
          <a:hlinkClick xmlns:r="http://schemas.openxmlformats.org/officeDocument/2006/relationships" r:id="rId1"/>
          <a:extLst>
            <a:ext uri="{FF2B5EF4-FFF2-40B4-BE49-F238E27FC236}">
              <a16:creationId xmlns:a16="http://schemas.microsoft.com/office/drawing/2014/main" id="{BF61A8B6-ED09-4898-B9BF-C7CF75BF1D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39225" y="123825"/>
          <a:ext cx="2084614" cy="250358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227239</xdr:colOff>
      <xdr:row>12</xdr:row>
      <xdr:rowOff>131855</xdr:rowOff>
    </xdr:to>
    <xdr:pic>
      <xdr:nvPicPr>
        <xdr:cNvPr id="2" name="Picture 1">
          <a:hlinkClick xmlns:r="http://schemas.openxmlformats.org/officeDocument/2006/relationships" r:id="rId1"/>
          <a:extLst>
            <a:ext uri="{FF2B5EF4-FFF2-40B4-BE49-F238E27FC236}">
              <a16:creationId xmlns:a16="http://schemas.microsoft.com/office/drawing/2014/main" id="{7D059D78-E728-49AA-A5FC-EE2161B8B4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898600" y="123825"/>
          <a:ext cx="2056039" cy="262740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227239</xdr:colOff>
      <xdr:row>13</xdr:row>
      <xdr:rowOff>147543</xdr:rowOff>
    </xdr:to>
    <xdr:pic>
      <xdr:nvPicPr>
        <xdr:cNvPr id="2" name="Picture 1">
          <a:hlinkClick xmlns:r="http://schemas.openxmlformats.org/officeDocument/2006/relationships" r:id="rId1"/>
          <a:extLst>
            <a:ext uri="{FF2B5EF4-FFF2-40B4-BE49-F238E27FC236}">
              <a16:creationId xmlns:a16="http://schemas.microsoft.com/office/drawing/2014/main" id="{95170ADA-287B-4E95-994D-9C4296DA42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35400" y="123825"/>
          <a:ext cx="2056039" cy="251310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227239</xdr:colOff>
      <xdr:row>9</xdr:row>
      <xdr:rowOff>527143</xdr:rowOff>
    </xdr:to>
    <xdr:pic>
      <xdr:nvPicPr>
        <xdr:cNvPr id="2" name="Picture 1">
          <a:hlinkClick xmlns:r="http://schemas.openxmlformats.org/officeDocument/2006/relationships" r:id="rId1"/>
          <a:extLst>
            <a:ext uri="{FF2B5EF4-FFF2-40B4-BE49-F238E27FC236}">
              <a16:creationId xmlns:a16="http://schemas.microsoft.com/office/drawing/2014/main" id="{83390F05-18C9-4111-A54B-C1EAE978B5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00" y="123825"/>
          <a:ext cx="2056039" cy="25083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27214</xdr:colOff>
      <xdr:row>15</xdr:row>
      <xdr:rowOff>8030</xdr:rowOff>
    </xdr:to>
    <xdr:pic>
      <xdr:nvPicPr>
        <xdr:cNvPr id="2" name="Picture 1">
          <a:hlinkClick xmlns:r="http://schemas.openxmlformats.org/officeDocument/2006/relationships" r:id="rId1"/>
          <a:extLst>
            <a:ext uri="{FF2B5EF4-FFF2-40B4-BE49-F238E27FC236}">
              <a16:creationId xmlns:a16="http://schemas.microsoft.com/office/drawing/2014/main" id="{F526DD80-A56A-4FB2-AF01-DAD5D6438C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29825" y="190500"/>
          <a:ext cx="2084614" cy="250358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12</xdr:row>
      <xdr:rowOff>36605</xdr:rowOff>
    </xdr:to>
    <xdr:pic>
      <xdr:nvPicPr>
        <xdr:cNvPr id="2" name="Picture 1">
          <a:hlinkClick xmlns:r="http://schemas.openxmlformats.org/officeDocument/2006/relationships" r:id="rId1"/>
          <a:extLst>
            <a:ext uri="{FF2B5EF4-FFF2-40B4-BE49-F238E27FC236}">
              <a16:creationId xmlns:a16="http://schemas.microsoft.com/office/drawing/2014/main" id="{E8559F39-F30C-4382-9B25-8DA82215EA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8475" y="123825"/>
          <a:ext cx="2084614" cy="254168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865414</xdr:colOff>
      <xdr:row>10</xdr:row>
      <xdr:rowOff>55655</xdr:rowOff>
    </xdr:to>
    <xdr:pic>
      <xdr:nvPicPr>
        <xdr:cNvPr id="2" name="Picture 1">
          <a:hlinkClick xmlns:r="http://schemas.openxmlformats.org/officeDocument/2006/relationships" r:id="rId1"/>
          <a:extLst>
            <a:ext uri="{FF2B5EF4-FFF2-40B4-BE49-F238E27FC236}">
              <a16:creationId xmlns:a16="http://schemas.microsoft.com/office/drawing/2014/main" id="{89D36634-B6DB-44F1-B78D-9F9BD99282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25125" y="123825"/>
          <a:ext cx="2084614" cy="250358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255814</xdr:colOff>
      <xdr:row>13</xdr:row>
      <xdr:rowOff>148307</xdr:rowOff>
    </xdr:to>
    <xdr:pic>
      <xdr:nvPicPr>
        <xdr:cNvPr id="2" name="Picture 1">
          <a:hlinkClick xmlns:r="http://schemas.openxmlformats.org/officeDocument/2006/relationships" r:id="rId1"/>
          <a:extLst>
            <a:ext uri="{FF2B5EF4-FFF2-40B4-BE49-F238E27FC236}">
              <a16:creationId xmlns:a16="http://schemas.microsoft.com/office/drawing/2014/main" id="{6B05E9E0-394E-4617-84A8-4A80D91570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985700" y="123825"/>
          <a:ext cx="2084614" cy="250358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22</xdr:col>
      <xdr:colOff>0</xdr:colOff>
      <xdr:row>1</xdr:row>
      <xdr:rowOff>0</xdr:rowOff>
    </xdr:from>
    <xdr:to>
      <xdr:col>25</xdr:col>
      <xdr:colOff>247649</xdr:colOff>
      <xdr:row>12</xdr:row>
      <xdr:rowOff>149544</xdr:rowOff>
    </xdr:to>
    <xdr:pic>
      <xdr:nvPicPr>
        <xdr:cNvPr id="2" name="Picture 1">
          <a:hlinkClick xmlns:r="http://schemas.openxmlformats.org/officeDocument/2006/relationships" r:id="rId1"/>
          <a:extLst>
            <a:ext uri="{FF2B5EF4-FFF2-40B4-BE49-F238E27FC236}">
              <a16:creationId xmlns:a16="http://schemas.microsoft.com/office/drawing/2014/main" id="{034F6B44-565E-4FA9-90EA-81E97F20DE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67375" y="123825"/>
          <a:ext cx="2076450" cy="249813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262958</xdr:colOff>
      <xdr:row>9</xdr:row>
      <xdr:rowOff>50893</xdr:rowOff>
    </xdr:to>
    <xdr:pic>
      <xdr:nvPicPr>
        <xdr:cNvPr id="2" name="Picture 1">
          <a:hlinkClick xmlns:r="http://schemas.openxmlformats.org/officeDocument/2006/relationships" r:id="rId1"/>
          <a:extLst>
            <a:ext uri="{FF2B5EF4-FFF2-40B4-BE49-F238E27FC236}">
              <a16:creationId xmlns:a16="http://schemas.microsoft.com/office/drawing/2014/main" id="{76BA8416-27BF-465C-B976-D44B3F8064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10650" y="123825"/>
          <a:ext cx="2084614" cy="249881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596334</xdr:colOff>
      <xdr:row>7</xdr:row>
      <xdr:rowOff>1015299</xdr:rowOff>
    </xdr:to>
    <xdr:pic>
      <xdr:nvPicPr>
        <xdr:cNvPr id="2" name="Picture 1">
          <a:hlinkClick xmlns:r="http://schemas.openxmlformats.org/officeDocument/2006/relationships" r:id="rId1"/>
          <a:extLst>
            <a:ext uri="{FF2B5EF4-FFF2-40B4-BE49-F238E27FC236}">
              <a16:creationId xmlns:a16="http://schemas.microsoft.com/office/drawing/2014/main" id="{245E25FE-507F-4EE5-949C-B2311FDD54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44425" y="123825"/>
          <a:ext cx="2082234" cy="2501199"/>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7</xdr:row>
      <xdr:rowOff>122330</xdr:rowOff>
    </xdr:to>
    <xdr:pic>
      <xdr:nvPicPr>
        <xdr:cNvPr id="2" name="Picture 1">
          <a:hlinkClick xmlns:r="http://schemas.openxmlformats.org/officeDocument/2006/relationships" r:id="rId1"/>
          <a:extLst>
            <a:ext uri="{FF2B5EF4-FFF2-40B4-BE49-F238E27FC236}">
              <a16:creationId xmlns:a16="http://schemas.microsoft.com/office/drawing/2014/main" id="{0C6E6306-91E0-4CDF-AA4B-A7BB74DB87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68700" y="123825"/>
          <a:ext cx="2076450" cy="248453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9</xdr:col>
      <xdr:colOff>737507</xdr:colOff>
      <xdr:row>7</xdr:row>
      <xdr:rowOff>340044</xdr:rowOff>
    </xdr:to>
    <xdr:pic>
      <xdr:nvPicPr>
        <xdr:cNvPr id="2" name="Picture 1">
          <a:hlinkClick xmlns:r="http://schemas.openxmlformats.org/officeDocument/2006/relationships" r:id="rId1"/>
          <a:extLst>
            <a:ext uri="{FF2B5EF4-FFF2-40B4-BE49-F238E27FC236}">
              <a16:creationId xmlns:a16="http://schemas.microsoft.com/office/drawing/2014/main" id="{CDF70791-A819-4CDF-8B90-3D62C15DE4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44325" y="123825"/>
          <a:ext cx="2090057" cy="2502219"/>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243114</xdr:colOff>
      <xdr:row>10</xdr:row>
      <xdr:rowOff>122330</xdr:rowOff>
    </xdr:to>
    <xdr:pic>
      <xdr:nvPicPr>
        <xdr:cNvPr id="2" name="Picture 1">
          <a:hlinkClick xmlns:r="http://schemas.openxmlformats.org/officeDocument/2006/relationships" r:id="rId1"/>
          <a:extLst>
            <a:ext uri="{FF2B5EF4-FFF2-40B4-BE49-F238E27FC236}">
              <a16:creationId xmlns:a16="http://schemas.microsoft.com/office/drawing/2014/main" id="{0802217C-0270-4593-AA5B-9428007229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25075" y="123825"/>
          <a:ext cx="2071914" cy="250358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5</xdr:col>
      <xdr:colOff>903514</xdr:colOff>
      <xdr:row>9</xdr:row>
      <xdr:rowOff>131855</xdr:rowOff>
    </xdr:to>
    <xdr:pic>
      <xdr:nvPicPr>
        <xdr:cNvPr id="2" name="Picture 1">
          <a:hlinkClick xmlns:r="http://schemas.openxmlformats.org/officeDocument/2006/relationships" r:id="rId1"/>
          <a:extLst>
            <a:ext uri="{FF2B5EF4-FFF2-40B4-BE49-F238E27FC236}">
              <a16:creationId xmlns:a16="http://schemas.microsoft.com/office/drawing/2014/main" id="{AF6600E9-FD31-4CB8-B60D-9D4904B696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9025" y="123825"/>
          <a:ext cx="2084614" cy="2503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266205</xdr:colOff>
      <xdr:row>10</xdr:row>
      <xdr:rowOff>61717</xdr:rowOff>
    </xdr:to>
    <xdr:pic>
      <xdr:nvPicPr>
        <xdr:cNvPr id="2" name="Picture 1">
          <a:hlinkClick xmlns:r="http://schemas.openxmlformats.org/officeDocument/2006/relationships" r:id="rId1"/>
          <a:extLst>
            <a:ext uri="{FF2B5EF4-FFF2-40B4-BE49-F238E27FC236}">
              <a16:creationId xmlns:a16="http://schemas.microsoft.com/office/drawing/2014/main" id="{9E1AAE34-2D70-4F89-9EF2-543BD7BB32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527750" y="161925"/>
          <a:ext cx="2095005" cy="249059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12</xdr:col>
      <xdr:colOff>1203551</xdr:colOff>
      <xdr:row>8</xdr:row>
      <xdr:rowOff>50893</xdr:rowOff>
    </xdr:to>
    <xdr:pic>
      <xdr:nvPicPr>
        <xdr:cNvPr id="2" name="Picture 1">
          <a:hlinkClick xmlns:r="http://schemas.openxmlformats.org/officeDocument/2006/relationships" r:id="rId1"/>
          <a:extLst>
            <a:ext uri="{FF2B5EF4-FFF2-40B4-BE49-F238E27FC236}">
              <a16:creationId xmlns:a16="http://schemas.microsoft.com/office/drawing/2014/main" id="{3BBB090F-C905-43BC-B242-CBF195A6F7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30375" y="123825"/>
          <a:ext cx="2079851" cy="2498818"/>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685799</xdr:colOff>
      <xdr:row>2</xdr:row>
      <xdr:rowOff>190499</xdr:rowOff>
    </xdr:from>
    <xdr:to>
      <xdr:col>4</xdr:col>
      <xdr:colOff>447674</xdr:colOff>
      <xdr:row>16</xdr:row>
      <xdr:rowOff>28574</xdr:rowOff>
    </xdr:to>
    <xdr:pic>
      <xdr:nvPicPr>
        <xdr:cNvPr id="2" name="Billede 3">
          <a:hlinkClick xmlns:r="http://schemas.openxmlformats.org/officeDocument/2006/relationships" r:id="rId1"/>
          <a:extLst>
            <a:ext uri="{FF2B5EF4-FFF2-40B4-BE49-F238E27FC236}">
              <a16:creationId xmlns:a16="http://schemas.microsoft.com/office/drawing/2014/main" id="{9D633439-6654-47F2-86B0-734A24C44F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799" y="571499"/>
          <a:ext cx="2505075" cy="250507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12</xdr:row>
      <xdr:rowOff>20276</xdr:rowOff>
    </xdr:to>
    <xdr:pic>
      <xdr:nvPicPr>
        <xdr:cNvPr id="2" name="Picture 1">
          <a:hlinkClick xmlns:r="http://schemas.openxmlformats.org/officeDocument/2006/relationships" r:id="rId1"/>
          <a:extLst>
            <a:ext uri="{FF2B5EF4-FFF2-40B4-BE49-F238E27FC236}">
              <a16:creationId xmlns:a16="http://schemas.microsoft.com/office/drawing/2014/main" id="{619AA3E1-D5C8-47B9-A011-F76DB6E357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00" y="123825"/>
          <a:ext cx="2076450" cy="2477726"/>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284389</xdr:colOff>
      <xdr:row>12</xdr:row>
      <xdr:rowOff>17555</xdr:rowOff>
    </xdr:to>
    <xdr:pic>
      <xdr:nvPicPr>
        <xdr:cNvPr id="2" name="Picture 1">
          <a:hlinkClick xmlns:r="http://schemas.openxmlformats.org/officeDocument/2006/relationships" r:id="rId1"/>
          <a:extLst>
            <a:ext uri="{FF2B5EF4-FFF2-40B4-BE49-F238E27FC236}">
              <a16:creationId xmlns:a16="http://schemas.microsoft.com/office/drawing/2014/main" id="{339BC0F0-A2F2-4D18-8980-0F9F1AC00E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58575" y="123825"/>
          <a:ext cx="2084614" cy="250358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274864</xdr:colOff>
      <xdr:row>12</xdr:row>
      <xdr:rowOff>20730</xdr:rowOff>
    </xdr:to>
    <xdr:pic>
      <xdr:nvPicPr>
        <xdr:cNvPr id="2" name="Picture 1">
          <a:hlinkClick xmlns:r="http://schemas.openxmlformats.org/officeDocument/2006/relationships" r:id="rId1"/>
          <a:extLst>
            <a:ext uri="{FF2B5EF4-FFF2-40B4-BE49-F238E27FC236}">
              <a16:creationId xmlns:a16="http://schemas.microsoft.com/office/drawing/2014/main" id="{42566050-FEDF-4BB4-9346-3C999CE47A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40125" y="123825"/>
          <a:ext cx="2103664" cy="248770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14</xdr:col>
      <xdr:colOff>70757</xdr:colOff>
      <xdr:row>7</xdr:row>
      <xdr:rowOff>367258</xdr:rowOff>
    </xdr:to>
    <xdr:pic>
      <xdr:nvPicPr>
        <xdr:cNvPr id="2" name="Picture 1">
          <a:hlinkClick xmlns:r="http://schemas.openxmlformats.org/officeDocument/2006/relationships" r:id="rId1"/>
          <a:extLst>
            <a:ext uri="{FF2B5EF4-FFF2-40B4-BE49-F238E27FC236}">
              <a16:creationId xmlns:a16="http://schemas.microsoft.com/office/drawing/2014/main" id="{145A7E3B-64E1-4E6E-8CCB-5311B79E61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91375" y="123825"/>
          <a:ext cx="2071007" cy="235254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266205</xdr:colOff>
      <xdr:row>7</xdr:row>
      <xdr:rowOff>494671</xdr:rowOff>
    </xdr:to>
    <xdr:pic>
      <xdr:nvPicPr>
        <xdr:cNvPr id="2" name="Picture 1">
          <a:hlinkClick xmlns:r="http://schemas.openxmlformats.org/officeDocument/2006/relationships" r:id="rId1"/>
          <a:extLst>
            <a:ext uri="{FF2B5EF4-FFF2-40B4-BE49-F238E27FC236}">
              <a16:creationId xmlns:a16="http://schemas.microsoft.com/office/drawing/2014/main" id="{64795B54-AAB6-4022-8AEB-CFAAF8668A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54125" y="123825"/>
          <a:ext cx="2095005" cy="248539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713014</xdr:colOff>
      <xdr:row>12</xdr:row>
      <xdr:rowOff>74705</xdr:rowOff>
    </xdr:to>
    <xdr:pic>
      <xdr:nvPicPr>
        <xdr:cNvPr id="2" name="Picture 1">
          <a:hlinkClick xmlns:r="http://schemas.openxmlformats.org/officeDocument/2006/relationships" r:id="rId1"/>
          <a:extLst>
            <a:ext uri="{FF2B5EF4-FFF2-40B4-BE49-F238E27FC236}">
              <a16:creationId xmlns:a16="http://schemas.microsoft.com/office/drawing/2014/main" id="{2AB050A3-9751-4306-A397-2E03A37FEC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2925" y="123825"/>
          <a:ext cx="2084614" cy="250358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247650</xdr:colOff>
      <xdr:row>12</xdr:row>
      <xdr:rowOff>26478</xdr:rowOff>
    </xdr:to>
    <xdr:pic>
      <xdr:nvPicPr>
        <xdr:cNvPr id="2" name="Picture 1">
          <a:hlinkClick xmlns:r="http://schemas.openxmlformats.org/officeDocument/2006/relationships" r:id="rId1"/>
          <a:extLst>
            <a:ext uri="{FF2B5EF4-FFF2-40B4-BE49-F238E27FC236}">
              <a16:creationId xmlns:a16="http://schemas.microsoft.com/office/drawing/2014/main" id="{5C05CCEA-D731-434B-ABA5-13180C79B2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973675" y="123825"/>
          <a:ext cx="2076450" cy="2502978"/>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1868137</xdr:colOff>
      <xdr:row>10</xdr:row>
      <xdr:rowOff>66379</xdr:rowOff>
    </xdr:to>
    <xdr:pic>
      <xdr:nvPicPr>
        <xdr:cNvPr id="2" name="Picture 1">
          <a:hlinkClick xmlns:r="http://schemas.openxmlformats.org/officeDocument/2006/relationships" r:id="rId1"/>
          <a:extLst>
            <a:ext uri="{FF2B5EF4-FFF2-40B4-BE49-F238E27FC236}">
              <a16:creationId xmlns:a16="http://schemas.microsoft.com/office/drawing/2014/main" id="{EDFCC763-0B3F-4008-9693-BEC5B978F9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34425" y="123825"/>
          <a:ext cx="2087212" cy="25208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549088</xdr:colOff>
      <xdr:row>1</xdr:row>
      <xdr:rowOff>44823</xdr:rowOff>
    </xdr:from>
    <xdr:to>
      <xdr:col>10</xdr:col>
      <xdr:colOff>213231</xdr:colOff>
      <xdr:row>10</xdr:row>
      <xdr:rowOff>132737</xdr:rowOff>
    </xdr:to>
    <xdr:pic>
      <xdr:nvPicPr>
        <xdr:cNvPr id="2" name="Picture 1">
          <a:hlinkClick xmlns:r="http://schemas.openxmlformats.org/officeDocument/2006/relationships" r:id="rId1"/>
          <a:extLst>
            <a:ext uri="{FF2B5EF4-FFF2-40B4-BE49-F238E27FC236}">
              <a16:creationId xmlns:a16="http://schemas.microsoft.com/office/drawing/2014/main" id="{A14F8901-6422-4D40-9A4B-894BEAFC0A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50263" y="168648"/>
          <a:ext cx="2102543" cy="250414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247650</xdr:colOff>
      <xdr:row>11</xdr:row>
      <xdr:rowOff>67901</xdr:rowOff>
    </xdr:to>
    <xdr:pic>
      <xdr:nvPicPr>
        <xdr:cNvPr id="2" name="Picture 1">
          <a:hlinkClick xmlns:r="http://schemas.openxmlformats.org/officeDocument/2006/relationships" r:id="rId1"/>
          <a:extLst>
            <a:ext uri="{FF2B5EF4-FFF2-40B4-BE49-F238E27FC236}">
              <a16:creationId xmlns:a16="http://schemas.microsoft.com/office/drawing/2014/main" id="{DDE79C37-5B54-473B-A1E7-A10802D583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30225" y="123825"/>
          <a:ext cx="2076450" cy="2499498"/>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2084614</xdr:colOff>
      <xdr:row>12</xdr:row>
      <xdr:rowOff>134700</xdr:rowOff>
    </xdr:to>
    <xdr:pic>
      <xdr:nvPicPr>
        <xdr:cNvPr id="2" name="Picture 1">
          <a:hlinkClick xmlns:r="http://schemas.openxmlformats.org/officeDocument/2006/relationships" r:id="rId1"/>
          <a:extLst>
            <a:ext uri="{FF2B5EF4-FFF2-40B4-BE49-F238E27FC236}">
              <a16:creationId xmlns:a16="http://schemas.microsoft.com/office/drawing/2014/main" id="{247BF138-4907-4137-980D-E188F19A15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25925" y="123825"/>
          <a:ext cx="2084614" cy="2491457"/>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21</xdr:col>
      <xdr:colOff>2084614</xdr:colOff>
      <xdr:row>12</xdr:row>
      <xdr:rowOff>141380</xdr:rowOff>
    </xdr:to>
    <xdr:pic>
      <xdr:nvPicPr>
        <xdr:cNvPr id="2" name="Picture 1">
          <a:hlinkClick xmlns:r="http://schemas.openxmlformats.org/officeDocument/2006/relationships" r:id="rId1"/>
          <a:extLst>
            <a:ext uri="{FF2B5EF4-FFF2-40B4-BE49-F238E27FC236}">
              <a16:creationId xmlns:a16="http://schemas.microsoft.com/office/drawing/2014/main" id="{54F0F896-887E-4F8F-A3CE-3364ADAD39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585775" y="381000"/>
          <a:ext cx="2084614" cy="204638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266205</xdr:colOff>
      <xdr:row>10</xdr:row>
      <xdr:rowOff>329282</xdr:rowOff>
    </xdr:to>
    <xdr:pic>
      <xdr:nvPicPr>
        <xdr:cNvPr id="2" name="Picture 1">
          <a:hlinkClick xmlns:r="http://schemas.openxmlformats.org/officeDocument/2006/relationships" r:id="rId1"/>
          <a:extLst>
            <a:ext uri="{FF2B5EF4-FFF2-40B4-BE49-F238E27FC236}">
              <a16:creationId xmlns:a16="http://schemas.microsoft.com/office/drawing/2014/main" id="{DAB6A7A0-108E-4D19-8E68-73E3EB2B70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123825"/>
          <a:ext cx="2095005" cy="2491457"/>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16</xdr:col>
      <xdr:colOff>2082882</xdr:colOff>
      <xdr:row>8</xdr:row>
      <xdr:rowOff>175150</xdr:rowOff>
    </xdr:to>
    <xdr:pic>
      <xdr:nvPicPr>
        <xdr:cNvPr id="2" name="Picture 1">
          <a:hlinkClick xmlns:r="http://schemas.openxmlformats.org/officeDocument/2006/relationships" r:id="rId1"/>
          <a:extLst>
            <a:ext uri="{FF2B5EF4-FFF2-40B4-BE49-F238E27FC236}">
              <a16:creationId xmlns:a16="http://schemas.microsoft.com/office/drawing/2014/main" id="{9C24E12C-DFCD-463D-81BC-EC53952E15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49675" y="123825"/>
          <a:ext cx="2082882" cy="249925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12</xdr:row>
      <xdr:rowOff>160430</xdr:rowOff>
    </xdr:to>
    <xdr:pic>
      <xdr:nvPicPr>
        <xdr:cNvPr id="2" name="Picture 1">
          <a:hlinkClick xmlns:r="http://schemas.openxmlformats.org/officeDocument/2006/relationships" r:id="rId1"/>
          <a:extLst>
            <a:ext uri="{FF2B5EF4-FFF2-40B4-BE49-F238E27FC236}">
              <a16:creationId xmlns:a16="http://schemas.microsoft.com/office/drawing/2014/main" id="{A7D41B3F-5384-4612-9362-AB99C59CE9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82075" y="123825"/>
          <a:ext cx="2084614" cy="250358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266205</xdr:colOff>
      <xdr:row>7</xdr:row>
      <xdr:rowOff>176831</xdr:rowOff>
    </xdr:to>
    <xdr:pic>
      <xdr:nvPicPr>
        <xdr:cNvPr id="2" name="Picture 1">
          <a:hlinkClick xmlns:r="http://schemas.openxmlformats.org/officeDocument/2006/relationships" r:id="rId1"/>
          <a:extLst>
            <a:ext uri="{FF2B5EF4-FFF2-40B4-BE49-F238E27FC236}">
              <a16:creationId xmlns:a16="http://schemas.microsoft.com/office/drawing/2014/main" id="{3ED941DF-174F-4175-BB7D-4045939E8D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42825" y="123825"/>
          <a:ext cx="2095005" cy="2489725"/>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389164</xdr:colOff>
      <xdr:row>13</xdr:row>
      <xdr:rowOff>84230</xdr:rowOff>
    </xdr:to>
    <xdr:pic>
      <xdr:nvPicPr>
        <xdr:cNvPr id="2" name="Picture 1">
          <a:hlinkClick xmlns:r="http://schemas.openxmlformats.org/officeDocument/2006/relationships" r:id="rId1"/>
          <a:extLst>
            <a:ext uri="{FF2B5EF4-FFF2-40B4-BE49-F238E27FC236}">
              <a16:creationId xmlns:a16="http://schemas.microsoft.com/office/drawing/2014/main" id="{A9D4F334-BD76-4670-BACE-31486EE926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91700" y="123825"/>
          <a:ext cx="2084614" cy="250358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10</xdr:col>
      <xdr:colOff>127000</xdr:colOff>
      <xdr:row>1</xdr:row>
      <xdr:rowOff>47625</xdr:rowOff>
    </xdr:from>
    <xdr:to>
      <xdr:col>12</xdr:col>
      <xdr:colOff>655865</xdr:colOff>
      <xdr:row>8</xdr:row>
      <xdr:rowOff>158615</xdr:rowOff>
    </xdr:to>
    <xdr:pic>
      <xdr:nvPicPr>
        <xdr:cNvPr id="2" name="Picture 1">
          <a:hlinkClick xmlns:r="http://schemas.openxmlformats.org/officeDocument/2006/relationships" r:id="rId1"/>
          <a:extLst>
            <a:ext uri="{FF2B5EF4-FFF2-40B4-BE49-F238E27FC236}">
              <a16:creationId xmlns:a16="http://schemas.microsoft.com/office/drawing/2014/main" id="{AF31BA05-8F70-42F2-87F2-72C8C010C6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48000" y="171450"/>
          <a:ext cx="2071914" cy="2500405"/>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2084614</xdr:colOff>
      <xdr:row>8</xdr:row>
      <xdr:rowOff>421687</xdr:rowOff>
    </xdr:to>
    <xdr:pic>
      <xdr:nvPicPr>
        <xdr:cNvPr id="2" name="Picture 1">
          <a:hlinkClick xmlns:r="http://schemas.openxmlformats.org/officeDocument/2006/relationships" r:id="rId1"/>
          <a:extLst>
            <a:ext uri="{FF2B5EF4-FFF2-40B4-BE49-F238E27FC236}">
              <a16:creationId xmlns:a16="http://schemas.microsoft.com/office/drawing/2014/main" id="{FAFB1FBF-45F7-4F1E-B5A2-904ADF3C06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10975" y="123825"/>
          <a:ext cx="2084614" cy="24886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14</xdr:col>
      <xdr:colOff>266205</xdr:colOff>
      <xdr:row>8</xdr:row>
      <xdr:rowOff>9762</xdr:rowOff>
    </xdr:to>
    <xdr:pic>
      <xdr:nvPicPr>
        <xdr:cNvPr id="2" name="Picture 1">
          <a:hlinkClick xmlns:r="http://schemas.openxmlformats.org/officeDocument/2006/relationships" r:id="rId1"/>
          <a:extLst>
            <a:ext uri="{FF2B5EF4-FFF2-40B4-BE49-F238E27FC236}">
              <a16:creationId xmlns:a16="http://schemas.microsoft.com/office/drawing/2014/main" id="{1D03EFB3-3F20-4F29-BF79-D0E18D6610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01800" y="123825"/>
          <a:ext cx="2095005" cy="2486262"/>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52614</xdr:colOff>
      <xdr:row>10</xdr:row>
      <xdr:rowOff>15535</xdr:rowOff>
    </xdr:to>
    <xdr:pic>
      <xdr:nvPicPr>
        <xdr:cNvPr id="2" name="Picture 1">
          <a:hlinkClick xmlns:r="http://schemas.openxmlformats.org/officeDocument/2006/relationships" r:id="rId1"/>
          <a:extLst>
            <a:ext uri="{FF2B5EF4-FFF2-40B4-BE49-F238E27FC236}">
              <a16:creationId xmlns:a16="http://schemas.microsoft.com/office/drawing/2014/main" id="{7BF4DEC0-6CCA-4CE7-A249-C45378F0C4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2600" y="123825"/>
          <a:ext cx="2090965" cy="2492035"/>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251051</xdr:colOff>
      <xdr:row>10</xdr:row>
      <xdr:rowOff>98051</xdr:rowOff>
    </xdr:to>
    <xdr:pic>
      <xdr:nvPicPr>
        <xdr:cNvPr id="2" name="Picture 1">
          <a:hlinkClick xmlns:r="http://schemas.openxmlformats.org/officeDocument/2006/relationships" r:id="rId1"/>
          <a:extLst>
            <a:ext uri="{FF2B5EF4-FFF2-40B4-BE49-F238E27FC236}">
              <a16:creationId xmlns:a16="http://schemas.microsoft.com/office/drawing/2014/main" id="{1F2348A1-6F25-447B-A57C-D07B3F257C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15025" y="123825"/>
          <a:ext cx="2079851" cy="2507876"/>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266205</xdr:colOff>
      <xdr:row>10</xdr:row>
      <xdr:rowOff>286852</xdr:rowOff>
    </xdr:to>
    <xdr:pic>
      <xdr:nvPicPr>
        <xdr:cNvPr id="2" name="Picture 1">
          <a:hlinkClick xmlns:r="http://schemas.openxmlformats.org/officeDocument/2006/relationships" r:id="rId1"/>
          <a:extLst>
            <a:ext uri="{FF2B5EF4-FFF2-40B4-BE49-F238E27FC236}">
              <a16:creationId xmlns:a16="http://schemas.microsoft.com/office/drawing/2014/main" id="{A0B5E07D-9EC5-4B58-B2C0-CC8C57A8AB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73625" y="123825"/>
          <a:ext cx="2095005" cy="2469809"/>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29</xdr:col>
      <xdr:colOff>238125</xdr:colOff>
      <xdr:row>1</xdr:row>
      <xdr:rowOff>23812</xdr:rowOff>
    </xdr:from>
    <xdr:to>
      <xdr:col>32</xdr:col>
      <xdr:colOff>541564</xdr:colOff>
      <xdr:row>10</xdr:row>
      <xdr:rowOff>39779</xdr:rowOff>
    </xdr:to>
    <xdr:pic>
      <xdr:nvPicPr>
        <xdr:cNvPr id="2" name="Picture 1">
          <a:hlinkClick xmlns:r="http://schemas.openxmlformats.org/officeDocument/2006/relationships" r:id="rId1"/>
          <a:extLst>
            <a:ext uri="{FF2B5EF4-FFF2-40B4-BE49-F238E27FC236}">
              <a16:creationId xmlns:a16="http://schemas.microsoft.com/office/drawing/2014/main" id="{14EA1FDA-4DD5-426C-ADEA-385580F881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51200" y="147637"/>
          <a:ext cx="2132239" cy="24162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247650</xdr:colOff>
      <xdr:row>12</xdr:row>
      <xdr:rowOff>149544</xdr:rowOff>
    </xdr:to>
    <xdr:pic>
      <xdr:nvPicPr>
        <xdr:cNvPr id="2" name="Picture 1">
          <a:hlinkClick xmlns:r="http://schemas.openxmlformats.org/officeDocument/2006/relationships" r:id="rId1"/>
          <a:extLst>
            <a:ext uri="{FF2B5EF4-FFF2-40B4-BE49-F238E27FC236}">
              <a16:creationId xmlns:a16="http://schemas.microsoft.com/office/drawing/2014/main" id="{BFCBFE83-C90A-46D9-8859-C47683A2AD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68400" y="123825"/>
          <a:ext cx="2076450" cy="25022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305966</xdr:colOff>
      <xdr:row>10</xdr:row>
      <xdr:rowOff>93172</xdr:rowOff>
    </xdr:to>
    <xdr:pic>
      <xdr:nvPicPr>
        <xdr:cNvPr id="2" name="Picture 1">
          <a:hlinkClick xmlns:r="http://schemas.openxmlformats.org/officeDocument/2006/relationships" r:id="rId1"/>
          <a:extLst>
            <a:ext uri="{FF2B5EF4-FFF2-40B4-BE49-F238E27FC236}">
              <a16:creationId xmlns:a16="http://schemas.microsoft.com/office/drawing/2014/main" id="{8BE15E0F-6B08-48CD-BC2A-ABB3665779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77375" y="123825"/>
          <a:ext cx="2087141" cy="24934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BA staff" id="{2FE5A611-306D-43AE-9E22-A3A9F23D80E6}" userId="EBA staff"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9" dT="2021-07-02T10:25:07.63" personId="{2FE5A611-306D-43AE-9E22-A3A9F23D80E6}" id="{8D0D2811-0272-4526-B76D-33B58C5E8763}">
    <text>Several cells in this mapping included wrongly C 14.01, c0061 / c0080, instead of pointing to C 14.00, c0061 / c0080. This issue was rectified everywhere here, but is not highlighted in tracked changes.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2.xml"/><Relationship Id="rId1" Type="http://schemas.openxmlformats.org/officeDocument/2006/relationships/printerSettings" Target="../printerSettings/printerSettings4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7F596-587E-48A0-99B7-832A63DC82AA}">
  <sheetPr codeName="Ark1">
    <tabColor rgb="FF005C3C"/>
  </sheetPr>
  <dimension ref="B2:U126"/>
  <sheetViews>
    <sheetView zoomScale="92" zoomScaleNormal="92" workbookViewId="0">
      <selection activeCell="F15" sqref="F15"/>
    </sheetView>
  </sheetViews>
  <sheetFormatPr defaultColWidth="8" defaultRowHeight="15" x14ac:dyDescent="0.25"/>
  <cols>
    <col min="1" max="3" width="3.125" style="2" customWidth="1"/>
    <col min="4" max="4" width="2.375" style="2" customWidth="1"/>
    <col min="5" max="5" width="4.125" style="2" customWidth="1"/>
    <col min="6" max="6" width="75.5" style="2" customWidth="1"/>
    <col min="7" max="8" width="3.125" style="2" customWidth="1"/>
    <col min="9" max="11" width="8" style="2"/>
    <col min="12" max="13" width="8" style="2" customWidth="1"/>
    <col min="14" max="16384" width="8" style="2"/>
  </cols>
  <sheetData>
    <row r="2" spans="2:21" x14ac:dyDescent="0.25">
      <c r="B2" s="1"/>
      <c r="C2" s="1"/>
      <c r="D2" s="1"/>
      <c r="E2" s="1"/>
      <c r="F2" s="1"/>
      <c r="G2" s="1"/>
      <c r="H2" s="1"/>
    </row>
    <row r="3" spans="2:21" x14ac:dyDescent="0.25">
      <c r="B3" s="1"/>
      <c r="C3" s="1"/>
      <c r="D3" s="1"/>
      <c r="E3" s="1"/>
      <c r="F3" s="1"/>
      <c r="G3" s="1"/>
      <c r="H3" s="1"/>
    </row>
    <row r="4" spans="2:21" x14ac:dyDescent="0.25">
      <c r="B4" s="1"/>
      <c r="C4" s="1"/>
      <c r="D4" s="1"/>
      <c r="E4" s="1"/>
      <c r="F4" s="1"/>
      <c r="G4" s="1"/>
      <c r="H4" s="1"/>
    </row>
    <row r="5" spans="2:21" x14ac:dyDescent="0.25">
      <c r="B5" s="1"/>
      <c r="C5" s="1"/>
      <c r="D5" s="1"/>
      <c r="E5" s="1"/>
      <c r="F5" s="1"/>
      <c r="G5" s="1"/>
      <c r="H5" s="1"/>
    </row>
    <row r="6" spans="2:21" x14ac:dyDescent="0.25">
      <c r="B6" s="1"/>
      <c r="C6" s="1"/>
      <c r="D6" s="1"/>
      <c r="E6" s="1"/>
      <c r="F6" s="1"/>
      <c r="G6" s="1"/>
      <c r="H6" s="1"/>
    </row>
    <row r="7" spans="2:21" x14ac:dyDescent="0.25">
      <c r="B7" s="1"/>
      <c r="C7" s="1"/>
      <c r="D7" s="1"/>
      <c r="E7" s="1"/>
      <c r="F7" s="1"/>
      <c r="G7" s="1"/>
      <c r="H7" s="1"/>
    </row>
    <row r="8" spans="2:21" ht="15.75" thickBot="1" x14ac:dyDescent="0.3">
      <c r="B8" s="1"/>
      <c r="C8" s="1"/>
      <c r="D8" s="1"/>
      <c r="E8" s="1"/>
      <c r="F8" s="1"/>
      <c r="G8" s="1"/>
      <c r="H8" s="1"/>
    </row>
    <row r="9" spans="2:21" ht="27.75" customHeight="1" thickBot="1" x14ac:dyDescent="0.3">
      <c r="B9" s="1"/>
      <c r="C9" s="1"/>
      <c r="D9" s="1208" t="s">
        <v>0</v>
      </c>
      <c r="E9" s="1209"/>
      <c r="F9" s="1210"/>
      <c r="G9" s="3"/>
      <c r="H9" s="3"/>
      <c r="I9" s="4"/>
      <c r="J9" s="5"/>
      <c r="K9" s="5"/>
      <c r="L9" s="5"/>
      <c r="M9" s="5"/>
      <c r="N9" s="5"/>
      <c r="O9" s="5"/>
      <c r="P9" s="5"/>
      <c r="Q9" s="5"/>
      <c r="R9" s="5"/>
      <c r="S9" s="5"/>
      <c r="T9" s="5"/>
      <c r="U9" s="5"/>
    </row>
    <row r="10" spans="2:21" x14ac:dyDescent="0.25">
      <c r="B10" s="1"/>
      <c r="C10" s="1"/>
      <c r="D10" s="6" t="s">
        <v>1</v>
      </c>
      <c r="E10" s="7"/>
      <c r="F10" s="8"/>
      <c r="G10" s="1"/>
      <c r="H10" s="9"/>
      <c r="I10" s="5"/>
      <c r="J10" s="5"/>
      <c r="K10" s="5"/>
      <c r="L10" s="5"/>
      <c r="M10" s="5"/>
      <c r="N10" s="5"/>
      <c r="O10" s="5"/>
      <c r="P10" s="5"/>
      <c r="Q10" s="5"/>
      <c r="R10" s="5"/>
      <c r="S10" s="5"/>
      <c r="T10" s="5"/>
      <c r="U10" s="5"/>
    </row>
    <row r="11" spans="2:21" x14ac:dyDescent="0.25">
      <c r="B11" s="1"/>
      <c r="C11" s="1"/>
      <c r="D11" s="10"/>
      <c r="E11" s="1"/>
      <c r="F11" s="11"/>
      <c r="G11" s="1"/>
      <c r="H11" s="9"/>
      <c r="I11" s="5"/>
      <c r="J11" s="5"/>
      <c r="K11" s="5"/>
      <c r="L11" s="5"/>
      <c r="M11" s="5"/>
      <c r="N11" s="5"/>
      <c r="O11" s="5"/>
      <c r="P11" s="5"/>
      <c r="Q11" s="5"/>
      <c r="R11" s="5"/>
      <c r="S11" s="5"/>
      <c r="T11" s="5"/>
      <c r="U11" s="5"/>
    </row>
    <row r="12" spans="2:21" ht="20.25" x14ac:dyDescent="0.3">
      <c r="B12" s="1"/>
      <c r="C12" s="1"/>
      <c r="D12" s="12"/>
      <c r="E12" s="13" t="s">
        <v>2</v>
      </c>
      <c r="F12" s="14"/>
      <c r="G12" s="15"/>
      <c r="H12" s="16"/>
      <c r="I12" s="5"/>
      <c r="J12" s="5"/>
      <c r="K12" s="5"/>
      <c r="L12" s="5"/>
      <c r="M12" s="5"/>
      <c r="N12" s="5"/>
      <c r="O12" s="5"/>
      <c r="P12" s="5"/>
      <c r="Q12" s="5"/>
      <c r="R12" s="5"/>
      <c r="S12" s="5"/>
      <c r="T12" s="5"/>
      <c r="U12" s="5"/>
    </row>
    <row r="13" spans="2:21" ht="5.25" customHeight="1" x14ac:dyDescent="0.25">
      <c r="B13" s="1"/>
      <c r="C13" s="1"/>
      <c r="D13" s="12"/>
      <c r="E13" s="17"/>
      <c r="F13" s="18"/>
      <c r="G13" s="15"/>
      <c r="H13" s="16"/>
      <c r="I13" s="5"/>
      <c r="J13" s="5"/>
      <c r="K13" s="5"/>
      <c r="L13" s="5"/>
      <c r="M13" s="5"/>
      <c r="N13" s="5"/>
      <c r="O13" s="5"/>
      <c r="P13" s="5"/>
      <c r="Q13" s="5"/>
      <c r="R13" s="5"/>
      <c r="S13" s="5"/>
      <c r="T13" s="5"/>
      <c r="U13" s="5"/>
    </row>
    <row r="14" spans="2:21" x14ac:dyDescent="0.25">
      <c r="B14" s="1"/>
      <c r="C14" s="1"/>
      <c r="D14" s="19"/>
      <c r="E14" s="20" t="s">
        <v>3</v>
      </c>
      <c r="F14" s="21"/>
      <c r="G14" s="15"/>
      <c r="H14" s="16"/>
      <c r="I14" s="5"/>
      <c r="J14" s="5"/>
      <c r="K14" s="5"/>
      <c r="L14" s="5"/>
      <c r="M14" s="5"/>
      <c r="N14" s="5"/>
      <c r="O14" s="5"/>
      <c r="P14" s="5"/>
      <c r="Q14" s="5"/>
      <c r="R14" s="5"/>
      <c r="S14" s="5"/>
      <c r="T14" s="5"/>
      <c r="U14" s="5"/>
    </row>
    <row r="15" spans="2:21" x14ac:dyDescent="0.25">
      <c r="B15" s="1"/>
      <c r="C15" s="1"/>
      <c r="D15" s="19"/>
      <c r="E15" s="20"/>
      <c r="F15" s="22" t="s">
        <v>4</v>
      </c>
      <c r="G15" s="15"/>
      <c r="H15" s="9"/>
      <c r="I15" s="5"/>
      <c r="J15" s="5"/>
      <c r="K15" s="5"/>
      <c r="L15" s="5"/>
      <c r="M15" s="5" t="s">
        <v>5</v>
      </c>
      <c r="N15" s="5"/>
      <c r="O15" s="5"/>
      <c r="P15" s="5"/>
      <c r="Q15" s="5"/>
      <c r="R15" s="5"/>
      <c r="S15" s="5"/>
      <c r="T15" s="5"/>
      <c r="U15" s="5"/>
    </row>
    <row r="16" spans="2:21" x14ac:dyDescent="0.25">
      <c r="B16" s="1"/>
      <c r="C16" s="1"/>
      <c r="D16" s="19"/>
      <c r="E16" s="20"/>
      <c r="F16" s="22" t="s">
        <v>6</v>
      </c>
      <c r="G16" s="15"/>
      <c r="H16" s="9"/>
      <c r="I16" s="5"/>
      <c r="J16" s="5"/>
      <c r="K16" s="5"/>
      <c r="L16" s="5"/>
      <c r="M16" s="5"/>
      <c r="N16" s="5"/>
      <c r="O16" s="5"/>
      <c r="P16" s="5"/>
      <c r="Q16" s="5"/>
      <c r="R16" s="5"/>
      <c r="S16" s="5"/>
      <c r="T16" s="5"/>
      <c r="U16" s="5"/>
    </row>
    <row r="17" spans="2:21" x14ac:dyDescent="0.25">
      <c r="B17" s="1"/>
      <c r="C17" s="1"/>
      <c r="D17" s="19"/>
      <c r="E17" s="20"/>
      <c r="F17" s="22" t="s">
        <v>7</v>
      </c>
      <c r="G17" s="1"/>
      <c r="H17" s="9"/>
      <c r="I17" s="5"/>
      <c r="J17" s="5"/>
      <c r="K17" s="5"/>
      <c r="L17" s="5"/>
      <c r="M17" s="5"/>
      <c r="N17" s="5"/>
      <c r="O17" s="5"/>
      <c r="P17" s="5"/>
      <c r="Q17" s="5"/>
      <c r="R17" s="5"/>
      <c r="S17" s="5"/>
      <c r="T17" s="5"/>
      <c r="U17" s="5"/>
    </row>
    <row r="18" spans="2:21" x14ac:dyDescent="0.25">
      <c r="B18" s="1"/>
      <c r="C18" s="1"/>
      <c r="D18" s="19"/>
      <c r="E18" s="20"/>
      <c r="F18" s="22" t="s">
        <v>8</v>
      </c>
      <c r="G18" s="1"/>
      <c r="H18" s="9"/>
      <c r="I18" s="5"/>
      <c r="J18" s="5"/>
      <c r="K18" s="5"/>
      <c r="L18" s="5"/>
      <c r="M18" s="5"/>
      <c r="N18" s="5"/>
      <c r="O18" s="5"/>
      <c r="P18" s="5"/>
      <c r="Q18" s="5"/>
      <c r="R18" s="5"/>
      <c r="S18" s="5"/>
      <c r="T18" s="5"/>
      <c r="U18" s="5"/>
    </row>
    <row r="19" spans="2:21" x14ac:dyDescent="0.25">
      <c r="B19" s="1"/>
      <c r="C19" s="1"/>
      <c r="D19" s="19"/>
      <c r="E19" s="20"/>
      <c r="F19" s="23"/>
      <c r="G19" s="1"/>
      <c r="H19" s="9"/>
      <c r="I19" s="5"/>
      <c r="J19" s="5"/>
      <c r="K19" s="5"/>
      <c r="L19" s="5"/>
      <c r="M19" s="5"/>
      <c r="N19" s="5"/>
      <c r="O19" s="5"/>
      <c r="P19" s="5"/>
      <c r="Q19" s="5"/>
      <c r="R19" s="5"/>
      <c r="S19" s="5"/>
      <c r="T19" s="5"/>
      <c r="U19" s="5"/>
    </row>
    <row r="20" spans="2:21" x14ac:dyDescent="0.25">
      <c r="B20" s="1"/>
      <c r="C20" s="1"/>
      <c r="D20" s="19"/>
      <c r="E20" s="20" t="s">
        <v>9</v>
      </c>
      <c r="F20" s="24"/>
      <c r="G20" s="1"/>
      <c r="H20" s="9"/>
      <c r="I20" s="5"/>
      <c r="J20" s="5"/>
      <c r="K20" s="5"/>
      <c r="L20" s="5"/>
      <c r="M20" s="5"/>
      <c r="N20" s="5"/>
      <c r="O20" s="5"/>
      <c r="P20" s="5"/>
      <c r="Q20" s="5"/>
      <c r="R20" s="5"/>
      <c r="S20" s="5"/>
      <c r="T20" s="5"/>
      <c r="U20" s="5"/>
    </row>
    <row r="21" spans="2:21" x14ac:dyDescent="0.25">
      <c r="B21" s="1"/>
      <c r="C21" s="1"/>
      <c r="D21" s="19"/>
      <c r="E21" s="20"/>
      <c r="F21" s="22" t="s">
        <v>10</v>
      </c>
      <c r="G21" s="1"/>
      <c r="H21" s="9"/>
      <c r="I21" s="5"/>
      <c r="J21" s="5"/>
      <c r="K21" s="5"/>
      <c r="L21" s="5"/>
      <c r="M21" s="5"/>
      <c r="N21" s="5"/>
      <c r="O21" s="5"/>
      <c r="P21" s="5"/>
      <c r="Q21" s="5"/>
      <c r="R21" s="5"/>
      <c r="S21" s="5"/>
      <c r="T21" s="5"/>
      <c r="U21" s="5"/>
    </row>
    <row r="22" spans="2:21" x14ac:dyDescent="0.25">
      <c r="B22" s="1"/>
      <c r="C22" s="1"/>
      <c r="D22" s="19"/>
      <c r="E22" s="20"/>
      <c r="F22" s="24"/>
      <c r="G22" s="1"/>
      <c r="H22" s="9"/>
      <c r="I22" s="5"/>
      <c r="J22" s="5"/>
      <c r="K22" s="5"/>
      <c r="L22" s="5"/>
      <c r="M22" s="5"/>
      <c r="N22" s="5"/>
      <c r="O22" s="5"/>
      <c r="P22" s="5"/>
      <c r="Q22" s="5"/>
      <c r="R22" s="5"/>
      <c r="S22" s="5"/>
      <c r="T22" s="5"/>
      <c r="U22" s="5"/>
    </row>
    <row r="23" spans="2:21" x14ac:dyDescent="0.25">
      <c r="B23" s="1"/>
      <c r="C23" s="1"/>
      <c r="D23" s="19"/>
      <c r="E23" s="20" t="s">
        <v>11</v>
      </c>
      <c r="F23" s="24"/>
      <c r="G23" s="1"/>
      <c r="H23" s="9"/>
      <c r="I23" s="5"/>
      <c r="J23" s="5"/>
      <c r="K23" s="5"/>
      <c r="L23" s="5"/>
      <c r="M23" s="5"/>
      <c r="N23" s="5"/>
      <c r="O23" s="5"/>
      <c r="P23" s="5"/>
      <c r="Q23" s="5"/>
      <c r="R23" s="5"/>
      <c r="S23" s="5"/>
      <c r="T23" s="5"/>
      <c r="U23" s="5"/>
    </row>
    <row r="24" spans="2:21" ht="30" x14ac:dyDescent="0.25">
      <c r="B24" s="1"/>
      <c r="C24" s="1"/>
      <c r="D24" s="19"/>
      <c r="E24" s="20"/>
      <c r="F24" s="25" t="s">
        <v>12</v>
      </c>
      <c r="G24" s="1"/>
      <c r="H24" s="9"/>
      <c r="I24" s="5"/>
      <c r="J24" s="5"/>
      <c r="K24" s="5"/>
      <c r="L24" s="5"/>
      <c r="M24" s="5"/>
      <c r="N24" s="5"/>
      <c r="O24" s="5"/>
      <c r="P24" s="5"/>
      <c r="Q24" s="5"/>
      <c r="R24" s="5"/>
      <c r="S24" s="5"/>
      <c r="T24" s="5"/>
      <c r="U24" s="5"/>
    </row>
    <row r="25" spans="2:21" ht="30" x14ac:dyDescent="0.25">
      <c r="B25" s="1"/>
      <c r="C25" s="1"/>
      <c r="D25" s="19"/>
      <c r="E25" s="20"/>
      <c r="F25" s="25" t="s">
        <v>13</v>
      </c>
      <c r="G25" s="1"/>
      <c r="H25" s="9"/>
      <c r="I25" s="5"/>
      <c r="J25" s="5"/>
      <c r="K25" s="5"/>
      <c r="L25" s="5"/>
      <c r="M25" s="5"/>
      <c r="N25" s="5"/>
      <c r="O25" s="5"/>
      <c r="P25" s="5"/>
      <c r="Q25" s="5"/>
      <c r="R25" s="5"/>
      <c r="S25" s="5"/>
      <c r="T25" s="5"/>
      <c r="U25" s="5"/>
    </row>
    <row r="26" spans="2:21" x14ac:dyDescent="0.25">
      <c r="B26" s="1"/>
      <c r="C26" s="1"/>
      <c r="D26" s="19"/>
      <c r="E26" s="26"/>
      <c r="F26" s="22" t="s">
        <v>14</v>
      </c>
      <c r="G26" s="1"/>
      <c r="H26" s="9"/>
      <c r="I26" s="5"/>
      <c r="J26" s="5"/>
      <c r="K26" s="5"/>
      <c r="L26" s="5"/>
      <c r="M26" s="5"/>
      <c r="N26" s="5"/>
      <c r="O26" s="5"/>
      <c r="P26" s="5"/>
      <c r="Q26" s="5"/>
      <c r="R26" s="5"/>
      <c r="S26" s="5"/>
      <c r="T26" s="5"/>
      <c r="U26" s="5"/>
    </row>
    <row r="27" spans="2:21" x14ac:dyDescent="0.25">
      <c r="B27" s="1"/>
      <c r="C27" s="1"/>
      <c r="D27" s="19"/>
      <c r="E27" s="20"/>
      <c r="F27" s="22" t="s">
        <v>15</v>
      </c>
      <c r="G27" s="1"/>
      <c r="H27" s="27"/>
      <c r="I27" s="5"/>
      <c r="J27" s="5"/>
      <c r="K27" s="5"/>
      <c r="L27" s="5"/>
      <c r="M27" s="5"/>
      <c r="N27" s="5"/>
      <c r="O27" s="5"/>
      <c r="P27" s="5"/>
      <c r="Q27" s="5"/>
      <c r="R27" s="5"/>
      <c r="S27" s="5"/>
      <c r="T27" s="5"/>
      <c r="U27" s="5"/>
    </row>
    <row r="28" spans="2:21" x14ac:dyDescent="0.25">
      <c r="B28" s="1"/>
      <c r="C28" s="1"/>
      <c r="D28" s="19"/>
      <c r="E28" s="26"/>
      <c r="F28" s="24"/>
      <c r="G28" s="1"/>
      <c r="H28" s="9"/>
      <c r="I28" s="5"/>
      <c r="J28" s="5"/>
      <c r="K28" s="5"/>
      <c r="L28" s="5"/>
      <c r="M28" s="5"/>
      <c r="N28" s="5"/>
      <c r="O28" s="5"/>
      <c r="P28" s="5"/>
      <c r="Q28" s="5"/>
      <c r="R28" s="5"/>
      <c r="S28" s="5"/>
      <c r="T28" s="5"/>
      <c r="U28" s="5"/>
    </row>
    <row r="29" spans="2:21" x14ac:dyDescent="0.25">
      <c r="B29" s="1"/>
      <c r="C29" s="1"/>
      <c r="D29" s="19"/>
      <c r="E29" s="26" t="s">
        <v>16</v>
      </c>
      <c r="F29" s="24"/>
      <c r="G29" s="1"/>
      <c r="H29" s="9"/>
      <c r="I29" s="5"/>
      <c r="J29" s="5"/>
      <c r="K29" s="5"/>
      <c r="L29" s="5"/>
      <c r="M29" s="5"/>
      <c r="N29" s="5"/>
      <c r="O29" s="5"/>
      <c r="P29" s="5"/>
      <c r="Q29" s="5"/>
      <c r="R29" s="5"/>
      <c r="S29" s="5"/>
      <c r="T29" s="5"/>
      <c r="U29" s="5"/>
    </row>
    <row r="30" spans="2:21" x14ac:dyDescent="0.25">
      <c r="B30" s="1"/>
      <c r="C30" s="1"/>
      <c r="D30" s="19"/>
      <c r="E30" s="20"/>
      <c r="F30" s="22" t="s">
        <v>17</v>
      </c>
      <c r="G30" s="1"/>
      <c r="H30" s="9"/>
      <c r="I30" s="5"/>
      <c r="J30" s="5"/>
      <c r="K30" s="5"/>
      <c r="L30" s="5"/>
      <c r="M30" s="5"/>
      <c r="N30" s="5"/>
      <c r="O30" s="5"/>
      <c r="P30" s="5"/>
      <c r="Q30" s="5"/>
      <c r="R30" s="5"/>
      <c r="S30" s="5"/>
      <c r="T30" s="5"/>
      <c r="U30" s="5"/>
    </row>
    <row r="31" spans="2:21" x14ac:dyDescent="0.25">
      <c r="B31" s="1"/>
      <c r="C31" s="1"/>
      <c r="D31" s="19"/>
      <c r="E31" s="20"/>
      <c r="F31" s="23"/>
      <c r="G31" s="1"/>
      <c r="H31" s="9"/>
      <c r="I31" s="5"/>
      <c r="J31" s="5"/>
      <c r="K31" s="5"/>
      <c r="L31" s="5"/>
      <c r="M31" s="5"/>
      <c r="N31" s="5"/>
      <c r="O31" s="5"/>
      <c r="P31" s="5"/>
      <c r="Q31" s="5"/>
      <c r="R31" s="5"/>
      <c r="S31" s="5"/>
      <c r="T31" s="5"/>
      <c r="U31" s="5"/>
    </row>
    <row r="32" spans="2:21" x14ac:dyDescent="0.25">
      <c r="B32" s="1"/>
      <c r="C32" s="1"/>
      <c r="D32" s="19"/>
      <c r="E32" s="26" t="s">
        <v>18</v>
      </c>
      <c r="F32" s="23"/>
      <c r="G32" s="1"/>
      <c r="H32" s="9"/>
      <c r="I32" s="5"/>
      <c r="J32" s="5"/>
      <c r="K32" s="5"/>
      <c r="L32" s="5"/>
      <c r="M32" s="5"/>
      <c r="N32" s="5"/>
      <c r="O32" s="5"/>
      <c r="P32" s="5"/>
      <c r="Q32" s="5"/>
      <c r="R32" s="5"/>
      <c r="S32" s="5"/>
      <c r="T32" s="5"/>
      <c r="U32" s="5"/>
    </row>
    <row r="33" spans="2:21" x14ac:dyDescent="0.25">
      <c r="B33" s="1"/>
      <c r="C33" s="1"/>
      <c r="D33" s="19"/>
      <c r="E33" s="26"/>
      <c r="F33" s="22" t="s">
        <v>19</v>
      </c>
      <c r="G33" s="1"/>
      <c r="H33" s="9"/>
      <c r="I33" s="5"/>
      <c r="J33" s="5"/>
      <c r="K33" s="5"/>
      <c r="L33" s="5"/>
      <c r="M33" s="5"/>
      <c r="N33" s="5"/>
      <c r="O33" s="5"/>
      <c r="P33" s="5"/>
      <c r="Q33" s="5"/>
      <c r="R33" s="5"/>
      <c r="S33" s="5"/>
      <c r="T33" s="5"/>
      <c r="U33" s="5"/>
    </row>
    <row r="34" spans="2:21" x14ac:dyDescent="0.25">
      <c r="B34" s="1"/>
      <c r="C34" s="1"/>
      <c r="D34" s="19"/>
      <c r="E34" s="28"/>
      <c r="F34" s="22" t="s">
        <v>20</v>
      </c>
      <c r="G34" s="1"/>
      <c r="H34" s="9"/>
      <c r="I34" s="5"/>
      <c r="J34" s="5"/>
      <c r="K34" s="5"/>
      <c r="L34" s="5"/>
      <c r="M34" s="5"/>
      <c r="N34" s="5"/>
      <c r="O34" s="5"/>
      <c r="P34" s="5"/>
      <c r="Q34" s="5"/>
      <c r="R34" s="5"/>
      <c r="S34" s="5"/>
      <c r="T34" s="5"/>
      <c r="U34" s="5"/>
    </row>
    <row r="35" spans="2:21" x14ac:dyDescent="0.25">
      <c r="B35" s="1"/>
      <c r="C35" s="1"/>
      <c r="D35" s="19"/>
      <c r="E35" s="20"/>
      <c r="F35" s="22" t="s">
        <v>21</v>
      </c>
      <c r="G35" s="1"/>
      <c r="H35" s="9"/>
      <c r="I35" s="5"/>
      <c r="J35" s="5"/>
      <c r="K35" s="5"/>
      <c r="L35" s="5"/>
      <c r="M35" s="5"/>
      <c r="N35" s="5"/>
      <c r="O35" s="5"/>
      <c r="P35" s="5"/>
      <c r="Q35" s="5"/>
      <c r="R35" s="5"/>
      <c r="S35" s="5"/>
      <c r="T35" s="5"/>
      <c r="U35" s="5"/>
    </row>
    <row r="36" spans="2:21" x14ac:dyDescent="0.25">
      <c r="B36" s="1"/>
      <c r="C36" s="1"/>
      <c r="D36" s="19"/>
      <c r="E36" s="20"/>
      <c r="F36" s="22" t="s">
        <v>22</v>
      </c>
      <c r="G36" s="1"/>
      <c r="H36" s="9"/>
      <c r="I36" s="5"/>
      <c r="J36" s="5"/>
      <c r="K36" s="5"/>
      <c r="L36" s="5"/>
      <c r="M36" s="5"/>
      <c r="N36" s="5"/>
      <c r="O36" s="5"/>
      <c r="P36" s="5"/>
      <c r="Q36" s="5"/>
      <c r="R36" s="5"/>
      <c r="S36" s="5"/>
      <c r="T36" s="5"/>
      <c r="U36" s="5"/>
    </row>
    <row r="37" spans="2:21" x14ac:dyDescent="0.25">
      <c r="B37" s="1"/>
      <c r="C37" s="1"/>
      <c r="D37" s="19"/>
      <c r="E37" s="1"/>
      <c r="F37" s="22" t="s">
        <v>23</v>
      </c>
      <c r="G37" s="1"/>
      <c r="H37" s="9"/>
      <c r="I37" s="5"/>
      <c r="J37" s="5"/>
      <c r="K37" s="5"/>
      <c r="L37" s="5"/>
      <c r="M37" s="5"/>
      <c r="N37" s="5"/>
      <c r="O37" s="5"/>
      <c r="P37" s="5"/>
      <c r="Q37" s="5"/>
      <c r="R37" s="5"/>
      <c r="S37" s="5"/>
      <c r="T37" s="5"/>
      <c r="U37" s="5"/>
    </row>
    <row r="38" spans="2:21" x14ac:dyDescent="0.25">
      <c r="B38" s="1"/>
      <c r="C38" s="1"/>
      <c r="D38" s="19"/>
      <c r="E38" s="1"/>
      <c r="F38" s="22" t="s">
        <v>24</v>
      </c>
      <c r="G38" s="1"/>
      <c r="H38" s="9"/>
    </row>
    <row r="39" spans="2:21" x14ac:dyDescent="0.25">
      <c r="B39" s="1"/>
      <c r="C39" s="1"/>
      <c r="D39" s="19"/>
      <c r="E39" s="1"/>
      <c r="F39" s="22" t="s">
        <v>25</v>
      </c>
      <c r="G39" s="1"/>
      <c r="H39" s="9"/>
    </row>
    <row r="40" spans="2:21" x14ac:dyDescent="0.25">
      <c r="B40" s="1"/>
      <c r="C40" s="1"/>
      <c r="D40" s="19"/>
      <c r="E40" s="1"/>
      <c r="F40" s="22" t="s">
        <v>26</v>
      </c>
      <c r="G40" s="1"/>
      <c r="H40" s="9"/>
    </row>
    <row r="41" spans="2:21" x14ac:dyDescent="0.25">
      <c r="B41" s="1"/>
      <c r="C41" s="1"/>
      <c r="D41" s="19"/>
      <c r="E41" s="20"/>
      <c r="F41" s="22" t="s">
        <v>27</v>
      </c>
      <c r="G41" s="1"/>
      <c r="H41" s="9"/>
    </row>
    <row r="42" spans="2:21" x14ac:dyDescent="0.25">
      <c r="B42" s="1"/>
      <c r="C42" s="1"/>
      <c r="D42" s="19"/>
      <c r="E42" s="20"/>
      <c r="F42" s="22" t="s">
        <v>28</v>
      </c>
      <c r="G42" s="1"/>
      <c r="H42" s="1"/>
    </row>
    <row r="43" spans="2:21" x14ac:dyDescent="0.25">
      <c r="B43" s="1"/>
      <c r="C43" s="1"/>
      <c r="D43" s="19"/>
      <c r="E43" s="1"/>
      <c r="F43" s="22" t="s">
        <v>29</v>
      </c>
      <c r="G43" s="1"/>
      <c r="H43" s="1"/>
    </row>
    <row r="44" spans="2:21" x14ac:dyDescent="0.25">
      <c r="B44" s="1"/>
      <c r="C44" s="1"/>
      <c r="D44" s="19"/>
      <c r="E44" s="20"/>
      <c r="F44" s="22" t="s">
        <v>30</v>
      </c>
      <c r="G44" s="1"/>
      <c r="H44" s="1"/>
    </row>
    <row r="45" spans="2:21" x14ac:dyDescent="0.25">
      <c r="B45" s="1"/>
      <c r="C45" s="1"/>
      <c r="D45" s="19"/>
      <c r="E45" s="20"/>
      <c r="F45" s="22" t="s">
        <v>31</v>
      </c>
      <c r="G45" s="1"/>
      <c r="H45" s="1"/>
    </row>
    <row r="46" spans="2:21" x14ac:dyDescent="0.25">
      <c r="B46" s="1"/>
      <c r="C46" s="1"/>
      <c r="D46" s="19"/>
      <c r="E46" s="1"/>
      <c r="F46" s="22" t="s">
        <v>32</v>
      </c>
      <c r="G46" s="1"/>
      <c r="H46" s="1"/>
    </row>
    <row r="47" spans="2:21" x14ac:dyDescent="0.25">
      <c r="B47" s="1"/>
      <c r="C47" s="1"/>
      <c r="D47" s="19"/>
      <c r="E47" s="29"/>
      <c r="F47" s="18"/>
      <c r="G47" s="1"/>
      <c r="H47" s="1"/>
    </row>
    <row r="48" spans="2:21" x14ac:dyDescent="0.25">
      <c r="B48" s="1"/>
      <c r="C48" s="1"/>
      <c r="D48" s="19"/>
      <c r="E48" s="26" t="s">
        <v>33</v>
      </c>
      <c r="F48" s="18"/>
      <c r="G48" s="1"/>
      <c r="H48" s="1"/>
    </row>
    <row r="49" spans="2:8" ht="30" x14ac:dyDescent="0.25">
      <c r="B49" s="1"/>
      <c r="C49" s="1"/>
      <c r="D49" s="19"/>
      <c r="E49" s="29"/>
      <c r="F49" s="25" t="s">
        <v>34</v>
      </c>
      <c r="G49" s="1"/>
      <c r="H49" s="1"/>
    </row>
    <row r="50" spans="2:8" x14ac:dyDescent="0.25">
      <c r="B50" s="1"/>
      <c r="C50" s="1"/>
      <c r="D50" s="19"/>
      <c r="E50" s="26"/>
      <c r="F50" s="22" t="s">
        <v>35</v>
      </c>
      <c r="G50" s="1"/>
      <c r="H50" s="1"/>
    </row>
    <row r="51" spans="2:8" x14ac:dyDescent="0.25">
      <c r="B51" s="1"/>
      <c r="C51" s="1"/>
      <c r="D51" s="19"/>
      <c r="E51" s="26"/>
      <c r="F51" s="24"/>
      <c r="G51" s="1"/>
      <c r="H51" s="1"/>
    </row>
    <row r="52" spans="2:8" x14ac:dyDescent="0.25">
      <c r="B52" s="1"/>
      <c r="C52" s="1"/>
      <c r="D52" s="19"/>
      <c r="E52" s="26" t="s">
        <v>36</v>
      </c>
      <c r="F52" s="24"/>
      <c r="G52" s="1"/>
      <c r="H52" s="1"/>
    </row>
    <row r="53" spans="2:8" x14ac:dyDescent="0.25">
      <c r="B53" s="1"/>
      <c r="C53" s="1"/>
      <c r="D53" s="19"/>
      <c r="E53" s="26"/>
      <c r="F53" s="22" t="s">
        <v>37</v>
      </c>
      <c r="G53" s="1"/>
      <c r="H53" s="1"/>
    </row>
    <row r="54" spans="2:8" x14ac:dyDescent="0.25">
      <c r="B54" s="1"/>
      <c r="C54" s="1"/>
      <c r="D54" s="19"/>
      <c r="E54" s="26"/>
      <c r="F54" s="22" t="s">
        <v>38</v>
      </c>
      <c r="G54" s="1"/>
      <c r="H54" s="1"/>
    </row>
    <row r="55" spans="2:8" ht="30" x14ac:dyDescent="0.25">
      <c r="B55" s="1"/>
      <c r="C55" s="1"/>
      <c r="D55" s="19"/>
      <c r="E55" s="29"/>
      <c r="F55" s="25" t="s">
        <v>39</v>
      </c>
      <c r="G55" s="1"/>
      <c r="H55" s="1"/>
    </row>
    <row r="56" spans="2:8" x14ac:dyDescent="0.25">
      <c r="B56" s="1"/>
      <c r="C56" s="1"/>
      <c r="D56" s="19"/>
      <c r="E56" s="29"/>
      <c r="F56" s="24"/>
      <c r="G56" s="1"/>
      <c r="H56" s="1"/>
    </row>
    <row r="57" spans="2:8" x14ac:dyDescent="0.25">
      <c r="B57" s="1"/>
      <c r="C57" s="1"/>
      <c r="D57" s="19"/>
      <c r="E57" s="29" t="s">
        <v>40</v>
      </c>
      <c r="F57" s="24"/>
      <c r="G57" s="1"/>
      <c r="H57" s="1"/>
    </row>
    <row r="58" spans="2:8" x14ac:dyDescent="0.25">
      <c r="B58" s="1"/>
      <c r="C58" s="1"/>
      <c r="D58" s="19"/>
      <c r="E58" s="26"/>
      <c r="F58" s="22" t="s">
        <v>41</v>
      </c>
      <c r="G58" s="1"/>
      <c r="H58" s="1"/>
    </row>
    <row r="59" spans="2:8" x14ac:dyDescent="0.25">
      <c r="B59" s="1"/>
      <c r="C59" s="1"/>
      <c r="D59" s="19"/>
      <c r="E59" s="26"/>
      <c r="F59" s="22" t="s">
        <v>42</v>
      </c>
      <c r="G59" s="1"/>
      <c r="H59" s="1"/>
    </row>
    <row r="60" spans="2:8" x14ac:dyDescent="0.25">
      <c r="B60" s="1"/>
      <c r="C60" s="1"/>
      <c r="D60" s="19"/>
      <c r="E60" s="26"/>
      <c r="F60" s="22" t="s">
        <v>43</v>
      </c>
      <c r="G60" s="1"/>
      <c r="H60" s="1"/>
    </row>
    <row r="61" spans="2:8" x14ac:dyDescent="0.25">
      <c r="B61" s="1"/>
      <c r="C61" s="1"/>
      <c r="D61" s="19"/>
      <c r="E61" s="26"/>
      <c r="F61" s="22" t="s">
        <v>44</v>
      </c>
      <c r="G61" s="1"/>
      <c r="H61" s="1"/>
    </row>
    <row r="62" spans="2:8" x14ac:dyDescent="0.25">
      <c r="B62" s="1"/>
      <c r="C62" s="1"/>
      <c r="D62" s="19"/>
      <c r="E62" s="26"/>
      <c r="F62" s="23"/>
      <c r="G62" s="1"/>
      <c r="H62" s="1"/>
    </row>
    <row r="63" spans="2:8" x14ac:dyDescent="0.25">
      <c r="B63" s="1"/>
      <c r="C63" s="1"/>
      <c r="D63" s="19"/>
      <c r="E63" s="26" t="s">
        <v>45</v>
      </c>
      <c r="F63" s="23"/>
      <c r="G63" s="1"/>
      <c r="H63" s="1"/>
    </row>
    <row r="64" spans="2:8" x14ac:dyDescent="0.25">
      <c r="B64" s="1"/>
      <c r="C64" s="1"/>
      <c r="D64" s="19"/>
      <c r="E64" s="26"/>
      <c r="F64" s="22" t="s">
        <v>46</v>
      </c>
      <c r="G64" s="1"/>
      <c r="H64" s="1"/>
    </row>
    <row r="65" spans="2:8" x14ac:dyDescent="0.25">
      <c r="B65" s="1"/>
      <c r="C65" s="1"/>
      <c r="D65" s="19"/>
      <c r="E65" s="26"/>
      <c r="F65" s="22" t="s">
        <v>47</v>
      </c>
      <c r="G65" s="1"/>
      <c r="H65" s="1"/>
    </row>
    <row r="66" spans="2:8" x14ac:dyDescent="0.25">
      <c r="B66" s="1"/>
      <c r="C66" s="1"/>
      <c r="D66" s="19"/>
      <c r="E66" s="26"/>
      <c r="F66" s="22" t="s">
        <v>48</v>
      </c>
      <c r="G66" s="1"/>
      <c r="H66" s="1"/>
    </row>
    <row r="67" spans="2:8" x14ac:dyDescent="0.25">
      <c r="B67" s="1"/>
      <c r="C67" s="1"/>
      <c r="D67" s="19"/>
      <c r="E67" s="26"/>
      <c r="F67" s="22" t="s">
        <v>49</v>
      </c>
      <c r="G67" s="1"/>
      <c r="H67" s="1"/>
    </row>
    <row r="68" spans="2:8" x14ac:dyDescent="0.25">
      <c r="B68" s="1"/>
      <c r="C68" s="1"/>
      <c r="D68" s="19"/>
      <c r="E68" s="26"/>
      <c r="F68" s="22" t="s">
        <v>50</v>
      </c>
      <c r="G68" s="1"/>
      <c r="H68" s="1"/>
    </row>
    <row r="69" spans="2:8" x14ac:dyDescent="0.25">
      <c r="B69" s="1"/>
      <c r="C69" s="1"/>
      <c r="D69" s="19"/>
      <c r="E69" s="26"/>
      <c r="F69" s="22" t="s">
        <v>51</v>
      </c>
      <c r="G69" s="1"/>
      <c r="H69" s="1"/>
    </row>
    <row r="70" spans="2:8" x14ac:dyDescent="0.25">
      <c r="B70" s="1"/>
      <c r="C70" s="1"/>
      <c r="D70" s="19"/>
      <c r="E70" s="26"/>
      <c r="F70" s="22" t="s">
        <v>52</v>
      </c>
      <c r="G70" s="1"/>
      <c r="H70" s="1"/>
    </row>
    <row r="71" spans="2:8" x14ac:dyDescent="0.25">
      <c r="B71" s="1"/>
      <c r="C71" s="1"/>
      <c r="D71" s="19"/>
      <c r="E71" s="26"/>
      <c r="F71" s="30"/>
      <c r="G71" s="1"/>
      <c r="H71" s="1"/>
    </row>
    <row r="72" spans="2:8" x14ac:dyDescent="0.25">
      <c r="B72" s="1"/>
      <c r="C72" s="1"/>
      <c r="D72" s="12"/>
      <c r="E72" s="26" t="s">
        <v>53</v>
      </c>
      <c r="F72" s="30"/>
      <c r="G72" s="1"/>
      <c r="H72" s="1"/>
    </row>
    <row r="73" spans="2:8" x14ac:dyDescent="0.25">
      <c r="B73" s="1"/>
      <c r="C73" s="1"/>
      <c r="D73" s="12"/>
      <c r="E73" s="26"/>
      <c r="F73" s="22" t="s">
        <v>54</v>
      </c>
      <c r="G73" s="1"/>
      <c r="H73" s="1"/>
    </row>
    <row r="74" spans="2:8" ht="30" x14ac:dyDescent="0.25">
      <c r="B74" s="1"/>
      <c r="C74" s="1"/>
      <c r="D74" s="12"/>
      <c r="E74" s="26"/>
      <c r="F74" s="25" t="s">
        <v>55</v>
      </c>
      <c r="G74" s="1"/>
      <c r="H74" s="1"/>
    </row>
    <row r="75" spans="2:8" x14ac:dyDescent="0.25">
      <c r="B75" s="1"/>
      <c r="C75" s="1"/>
      <c r="D75" s="12"/>
      <c r="E75" s="26"/>
      <c r="F75" s="30"/>
      <c r="G75" s="1"/>
      <c r="H75" s="1"/>
    </row>
    <row r="76" spans="2:8" x14ac:dyDescent="0.25">
      <c r="B76" s="1"/>
      <c r="C76" s="1"/>
      <c r="D76" s="12"/>
      <c r="E76" s="26" t="s">
        <v>56</v>
      </c>
      <c r="F76" s="30"/>
      <c r="G76" s="1"/>
      <c r="H76" s="1"/>
    </row>
    <row r="77" spans="2:8" x14ac:dyDescent="0.25">
      <c r="B77" s="1"/>
      <c r="C77" s="1"/>
      <c r="D77" s="12"/>
      <c r="E77" s="26"/>
      <c r="F77" s="22" t="s">
        <v>57</v>
      </c>
      <c r="G77" s="1"/>
      <c r="H77" s="1"/>
    </row>
    <row r="78" spans="2:8" x14ac:dyDescent="0.25">
      <c r="B78" s="1"/>
      <c r="C78" s="1"/>
      <c r="D78" s="12"/>
      <c r="E78" s="26"/>
      <c r="F78" s="30"/>
      <c r="G78" s="1"/>
      <c r="H78" s="1"/>
    </row>
    <row r="79" spans="2:8" x14ac:dyDescent="0.25">
      <c r="B79" s="1"/>
      <c r="C79" s="1"/>
      <c r="D79" s="12"/>
      <c r="E79" s="26" t="s">
        <v>58</v>
      </c>
      <c r="F79" s="30"/>
      <c r="G79" s="1"/>
      <c r="H79" s="1"/>
    </row>
    <row r="80" spans="2:8" x14ac:dyDescent="0.25">
      <c r="B80" s="1"/>
      <c r="C80" s="1"/>
      <c r="D80" s="12"/>
      <c r="E80" s="26"/>
      <c r="F80" s="22" t="s">
        <v>59</v>
      </c>
      <c r="G80" s="1"/>
      <c r="H80" s="1"/>
    </row>
    <row r="81" spans="2:8" x14ac:dyDescent="0.25">
      <c r="B81" s="1"/>
      <c r="C81" s="1"/>
      <c r="D81" s="12"/>
      <c r="E81" s="26"/>
      <c r="F81" s="30"/>
      <c r="G81" s="1"/>
      <c r="H81" s="1"/>
    </row>
    <row r="82" spans="2:8" x14ac:dyDescent="0.25">
      <c r="B82" s="1"/>
      <c r="C82" s="1"/>
      <c r="D82" s="12"/>
      <c r="E82" s="26" t="s">
        <v>60</v>
      </c>
      <c r="F82" s="30"/>
      <c r="G82" s="1"/>
      <c r="H82" s="1"/>
    </row>
    <row r="83" spans="2:8" x14ac:dyDescent="0.25">
      <c r="B83" s="1"/>
      <c r="C83" s="1"/>
      <c r="D83" s="12"/>
      <c r="E83" s="26"/>
      <c r="F83" s="22" t="s">
        <v>61</v>
      </c>
      <c r="G83" s="1"/>
      <c r="H83" s="1"/>
    </row>
    <row r="84" spans="2:8" x14ac:dyDescent="0.25">
      <c r="B84" s="1"/>
      <c r="C84" s="1"/>
      <c r="D84" s="12"/>
      <c r="E84" s="26"/>
      <c r="F84" s="22" t="s">
        <v>62</v>
      </c>
      <c r="G84" s="1"/>
      <c r="H84" s="1"/>
    </row>
    <row r="85" spans="2:8" x14ac:dyDescent="0.25">
      <c r="B85" s="1"/>
      <c r="C85" s="1"/>
      <c r="D85" s="12"/>
      <c r="E85" s="26"/>
      <c r="F85" s="22" t="s">
        <v>63</v>
      </c>
      <c r="G85" s="1"/>
      <c r="H85" s="1"/>
    </row>
    <row r="86" spans="2:8" x14ac:dyDescent="0.25">
      <c r="B86" s="1"/>
      <c r="C86" s="1"/>
      <c r="D86" s="12"/>
      <c r="E86" s="26"/>
      <c r="F86" s="22" t="s">
        <v>64</v>
      </c>
      <c r="G86" s="1"/>
      <c r="H86" s="1"/>
    </row>
    <row r="87" spans="2:8" x14ac:dyDescent="0.25">
      <c r="B87" s="1"/>
      <c r="C87" s="1"/>
      <c r="D87" s="12"/>
      <c r="E87" s="26"/>
      <c r="F87" s="30"/>
      <c r="G87" s="1"/>
      <c r="H87" s="1"/>
    </row>
    <row r="88" spans="2:8" x14ac:dyDescent="0.25">
      <c r="B88" s="1"/>
      <c r="C88" s="1"/>
      <c r="D88" s="12"/>
      <c r="E88" s="26" t="s">
        <v>65</v>
      </c>
      <c r="F88" s="30"/>
      <c r="G88" s="1"/>
      <c r="H88" s="1"/>
    </row>
    <row r="89" spans="2:8" x14ac:dyDescent="0.25">
      <c r="B89" s="1"/>
      <c r="C89" s="1"/>
      <c r="D89" s="12"/>
      <c r="E89" s="26"/>
      <c r="F89" s="22" t="s">
        <v>66</v>
      </c>
      <c r="G89" s="1"/>
      <c r="H89" s="1"/>
    </row>
    <row r="90" spans="2:8" x14ac:dyDescent="0.25">
      <c r="B90" s="1"/>
      <c r="C90" s="1"/>
      <c r="D90" s="12"/>
      <c r="E90" s="26"/>
      <c r="F90" s="30"/>
      <c r="G90" s="1"/>
      <c r="H90" s="1"/>
    </row>
    <row r="91" spans="2:8" ht="20.25" x14ac:dyDescent="0.3">
      <c r="B91" s="1"/>
      <c r="C91" s="1"/>
      <c r="D91" s="12"/>
      <c r="E91" s="13" t="s">
        <v>67</v>
      </c>
      <c r="F91" s="31"/>
      <c r="G91" s="15"/>
      <c r="H91" s="16"/>
    </row>
    <row r="92" spans="2:8" x14ac:dyDescent="0.25">
      <c r="B92" s="1"/>
      <c r="C92" s="1"/>
      <c r="D92" s="12"/>
      <c r="E92" s="28"/>
      <c r="F92" s="18"/>
      <c r="G92" s="15"/>
      <c r="H92" s="16"/>
    </row>
    <row r="93" spans="2:8" x14ac:dyDescent="0.25">
      <c r="B93" s="1"/>
      <c r="C93" s="1"/>
      <c r="D93" s="19"/>
      <c r="E93" s="20" t="s">
        <v>3</v>
      </c>
      <c r="F93" s="30"/>
      <c r="G93" s="15"/>
      <c r="H93" s="16"/>
    </row>
    <row r="94" spans="2:8" x14ac:dyDescent="0.25">
      <c r="B94" s="1"/>
      <c r="C94" s="1"/>
      <c r="D94" s="19"/>
      <c r="E94" s="20"/>
      <c r="F94" s="22" t="s">
        <v>6</v>
      </c>
      <c r="G94" s="15"/>
      <c r="H94" s="9"/>
    </row>
    <row r="95" spans="2:8" ht="16.5" customHeight="1" x14ac:dyDescent="0.25">
      <c r="B95" s="1"/>
      <c r="C95" s="1"/>
      <c r="D95" s="19"/>
      <c r="E95" s="20"/>
      <c r="F95" s="25" t="s">
        <v>7</v>
      </c>
      <c r="G95" s="1"/>
      <c r="H95" s="9"/>
    </row>
    <row r="96" spans="2:8" x14ac:dyDescent="0.25">
      <c r="B96" s="1"/>
      <c r="C96" s="1"/>
      <c r="D96" s="19"/>
      <c r="E96" s="20"/>
      <c r="F96" s="23"/>
      <c r="G96" s="1"/>
      <c r="H96" s="9"/>
    </row>
    <row r="97" spans="2:8" x14ac:dyDescent="0.25">
      <c r="B97" s="1"/>
      <c r="C97" s="1"/>
      <c r="D97" s="19"/>
      <c r="E97" s="20" t="s">
        <v>9</v>
      </c>
      <c r="F97" s="24"/>
      <c r="G97" s="1"/>
      <c r="H97" s="9"/>
    </row>
    <row r="98" spans="2:8" x14ac:dyDescent="0.25">
      <c r="B98" s="1"/>
      <c r="C98" s="1"/>
      <c r="D98" s="19"/>
      <c r="E98" s="20"/>
      <c r="F98" s="22" t="s">
        <v>10</v>
      </c>
      <c r="G98" s="1"/>
      <c r="H98" s="9"/>
    </row>
    <row r="99" spans="2:8" x14ac:dyDescent="0.25">
      <c r="B99" s="1"/>
      <c r="C99" s="1"/>
      <c r="D99" s="19"/>
      <c r="E99" s="20"/>
      <c r="F99" s="24"/>
      <c r="G99" s="1"/>
      <c r="H99" s="9"/>
    </row>
    <row r="100" spans="2:8" x14ac:dyDescent="0.25">
      <c r="B100" s="1"/>
      <c r="C100" s="1"/>
      <c r="D100" s="19"/>
      <c r="E100" s="26" t="s">
        <v>18</v>
      </c>
      <c r="F100" s="23"/>
      <c r="G100" s="1"/>
      <c r="H100" s="9"/>
    </row>
    <row r="101" spans="2:8" x14ac:dyDescent="0.25">
      <c r="B101" s="1"/>
      <c r="C101" s="1"/>
      <c r="D101" s="19"/>
      <c r="E101" s="26"/>
      <c r="F101" s="22" t="s">
        <v>19</v>
      </c>
      <c r="G101" s="1"/>
      <c r="H101" s="9"/>
    </row>
    <row r="102" spans="2:8" x14ac:dyDescent="0.25">
      <c r="B102" s="1"/>
      <c r="C102" s="1"/>
      <c r="D102" s="19"/>
      <c r="E102" s="28"/>
      <c r="F102" s="22" t="s">
        <v>20</v>
      </c>
      <c r="G102" s="1"/>
      <c r="H102" s="9"/>
    </row>
    <row r="103" spans="2:8" x14ac:dyDescent="0.25">
      <c r="B103" s="1"/>
      <c r="C103" s="1"/>
      <c r="D103" s="19"/>
      <c r="E103" s="20"/>
      <c r="F103" s="22" t="s">
        <v>21</v>
      </c>
      <c r="G103" s="1"/>
      <c r="H103" s="9"/>
    </row>
    <row r="104" spans="2:8" x14ac:dyDescent="0.25">
      <c r="B104" s="1"/>
      <c r="C104" s="1"/>
      <c r="D104" s="19"/>
      <c r="E104" s="20"/>
      <c r="F104" s="22" t="s">
        <v>22</v>
      </c>
      <c r="G104" s="1"/>
      <c r="H104" s="9"/>
    </row>
    <row r="105" spans="2:8" x14ac:dyDescent="0.25">
      <c r="B105" s="1"/>
      <c r="C105" s="1"/>
      <c r="D105" s="19"/>
      <c r="E105" s="1"/>
      <c r="F105" s="22" t="s">
        <v>23</v>
      </c>
      <c r="G105" s="1"/>
      <c r="H105" s="9"/>
    </row>
    <row r="106" spans="2:8" x14ac:dyDescent="0.25">
      <c r="B106" s="1"/>
      <c r="C106" s="1"/>
      <c r="D106" s="19"/>
      <c r="E106" s="1"/>
      <c r="F106" s="22" t="s">
        <v>24</v>
      </c>
      <c r="G106" s="1"/>
      <c r="H106" s="9"/>
    </row>
    <row r="107" spans="2:8" x14ac:dyDescent="0.25">
      <c r="B107" s="1"/>
      <c r="C107" s="1"/>
      <c r="D107" s="19"/>
      <c r="E107" s="1"/>
      <c r="F107" s="22" t="s">
        <v>25</v>
      </c>
      <c r="G107" s="1"/>
      <c r="H107" s="9"/>
    </row>
    <row r="108" spans="2:8" x14ac:dyDescent="0.25">
      <c r="B108" s="1"/>
      <c r="C108" s="1"/>
      <c r="D108" s="19"/>
      <c r="E108" s="1"/>
      <c r="F108" s="22" t="s">
        <v>26</v>
      </c>
      <c r="G108" s="1"/>
      <c r="H108" s="9"/>
    </row>
    <row r="109" spans="2:8" x14ac:dyDescent="0.25">
      <c r="B109" s="1"/>
      <c r="C109" s="1"/>
      <c r="D109" s="19"/>
      <c r="E109" s="20"/>
      <c r="F109" s="22" t="s">
        <v>27</v>
      </c>
      <c r="G109" s="1"/>
      <c r="H109" s="9"/>
    </row>
    <row r="110" spans="2:8" x14ac:dyDescent="0.25">
      <c r="B110" s="1"/>
      <c r="C110" s="1"/>
      <c r="D110" s="19"/>
      <c r="E110" s="20"/>
      <c r="F110" s="22" t="s">
        <v>28</v>
      </c>
      <c r="G110" s="1"/>
      <c r="H110" s="1"/>
    </row>
    <row r="111" spans="2:8" x14ac:dyDescent="0.25">
      <c r="B111" s="1"/>
      <c r="C111" s="1"/>
      <c r="D111" s="19"/>
      <c r="E111" s="1"/>
      <c r="F111" s="22" t="s">
        <v>29</v>
      </c>
      <c r="G111" s="1"/>
      <c r="H111" s="1"/>
    </row>
    <row r="112" spans="2:8" x14ac:dyDescent="0.25">
      <c r="B112" s="1"/>
      <c r="C112" s="1"/>
      <c r="D112" s="19"/>
      <c r="E112" s="20"/>
      <c r="F112" s="22" t="s">
        <v>30</v>
      </c>
      <c r="G112" s="1"/>
      <c r="H112" s="1"/>
    </row>
    <row r="113" spans="2:8" x14ac:dyDescent="0.25">
      <c r="B113" s="1"/>
      <c r="C113" s="1"/>
      <c r="D113" s="19"/>
      <c r="E113" s="20"/>
      <c r="F113" s="22" t="s">
        <v>31</v>
      </c>
      <c r="G113" s="1"/>
      <c r="H113" s="1"/>
    </row>
    <row r="114" spans="2:8" x14ac:dyDescent="0.25">
      <c r="B114" s="1"/>
      <c r="C114" s="1"/>
      <c r="D114" s="19"/>
      <c r="E114" s="1"/>
      <c r="F114" s="22" t="s">
        <v>32</v>
      </c>
      <c r="G114" s="1"/>
      <c r="H114" s="1"/>
    </row>
    <row r="115" spans="2:8" x14ac:dyDescent="0.25">
      <c r="B115" s="1"/>
      <c r="C115" s="1"/>
      <c r="D115" s="19"/>
      <c r="E115" s="26"/>
      <c r="F115" s="30"/>
      <c r="G115" s="1"/>
      <c r="H115" s="1"/>
    </row>
    <row r="116" spans="2:8" x14ac:dyDescent="0.25">
      <c r="B116" s="1"/>
      <c r="C116" s="1"/>
      <c r="D116" s="19"/>
      <c r="E116" s="26" t="s">
        <v>36</v>
      </c>
      <c r="F116" s="24"/>
      <c r="G116" s="1"/>
      <c r="H116" s="1"/>
    </row>
    <row r="117" spans="2:8" x14ac:dyDescent="0.25">
      <c r="B117" s="1"/>
      <c r="C117" s="1"/>
      <c r="D117" s="19"/>
      <c r="E117" s="26"/>
      <c r="F117" s="22" t="s">
        <v>37</v>
      </c>
      <c r="G117" s="1"/>
      <c r="H117" s="1"/>
    </row>
    <row r="118" spans="2:8" x14ac:dyDescent="0.25">
      <c r="B118" s="1"/>
      <c r="C118" s="1"/>
      <c r="D118" s="19"/>
      <c r="E118" s="26"/>
      <c r="F118" s="22" t="s">
        <v>38</v>
      </c>
      <c r="G118" s="1"/>
      <c r="H118" s="1"/>
    </row>
    <row r="119" spans="2:8" ht="30" x14ac:dyDescent="0.25">
      <c r="B119" s="1"/>
      <c r="C119" s="1"/>
      <c r="D119" s="19"/>
      <c r="E119" s="29"/>
      <c r="F119" s="25" t="s">
        <v>39</v>
      </c>
      <c r="G119" s="1"/>
      <c r="H119" s="1"/>
    </row>
    <row r="120" spans="2:8" x14ac:dyDescent="0.25">
      <c r="B120" s="1"/>
      <c r="C120" s="1"/>
      <c r="D120" s="19"/>
      <c r="E120" s="29"/>
      <c r="F120" s="24"/>
      <c r="G120" s="1"/>
      <c r="H120" s="1"/>
    </row>
    <row r="121" spans="2:8" x14ac:dyDescent="0.25">
      <c r="B121" s="1"/>
      <c r="C121" s="1"/>
      <c r="D121" s="19"/>
      <c r="E121" s="29" t="s">
        <v>40</v>
      </c>
      <c r="F121" s="24"/>
      <c r="G121" s="1"/>
      <c r="H121" s="1"/>
    </row>
    <row r="122" spans="2:8" x14ac:dyDescent="0.25">
      <c r="B122" s="1"/>
      <c r="C122" s="1"/>
      <c r="D122" s="19"/>
      <c r="E122" s="26"/>
      <c r="F122" s="22" t="s">
        <v>41</v>
      </c>
      <c r="G122" s="1"/>
      <c r="H122" s="1"/>
    </row>
    <row r="123" spans="2:8" x14ac:dyDescent="0.25">
      <c r="B123" s="1"/>
      <c r="C123" s="1"/>
      <c r="D123" s="19"/>
      <c r="E123" s="26"/>
      <c r="F123" s="22" t="s">
        <v>42</v>
      </c>
      <c r="G123" s="1"/>
      <c r="H123" s="1"/>
    </row>
    <row r="124" spans="2:8" ht="15.75" thickBot="1" x14ac:dyDescent="0.3">
      <c r="B124" s="1"/>
      <c r="C124" s="1"/>
      <c r="D124" s="32"/>
      <c r="E124" s="33"/>
      <c r="F124" s="34"/>
      <c r="G124" s="1"/>
      <c r="H124" s="1"/>
    </row>
    <row r="125" spans="2:8" x14ac:dyDescent="0.25">
      <c r="B125" s="1"/>
      <c r="C125" s="1"/>
      <c r="D125" s="1"/>
      <c r="E125" s="35"/>
      <c r="F125" s="15"/>
      <c r="G125" s="1"/>
      <c r="H125" s="1"/>
    </row>
    <row r="126" spans="2:8" x14ac:dyDescent="0.25">
      <c r="B126" s="1"/>
      <c r="C126" s="1"/>
      <c r="D126" s="1"/>
      <c r="E126" s="35"/>
      <c r="F126" s="15"/>
      <c r="G126" s="1"/>
      <c r="H126" s="1"/>
    </row>
  </sheetData>
  <mergeCells count="1">
    <mergeCell ref="D9:F9"/>
  </mergeCells>
  <hyperlinks>
    <hyperlink ref="F15" location="'EU KM1'!A1" display="EU KM1 - Key metrics template" xr:uid="{2F2FB0E0-CDBC-40FE-A9FA-BCADB5728900}"/>
    <hyperlink ref="F16" location="'EU OV1'!A1" display="EU CC1 - Composition of regulatory own funds" xr:uid="{8C46EF4C-965E-48A6-B60B-B0804BFA85EA}"/>
    <hyperlink ref="F17" location="'EU CC2'!A1" display="EU CC2 - reconciliation of regulatory own funds to balance sheet in the audited financial statements" xr:uid="{4D5AA1FC-6AA8-4FC0-9575-58AAB0181460}"/>
    <hyperlink ref="F18" location="'EU CCA '!A1" display="EU CCA - Main features of regulatory own funds instruments and eligible liabilities instruments" xr:uid="{26CD93B8-41DF-406A-B352-59A2005ADB20}"/>
    <hyperlink ref="F21" location="'EU OV1'!A1" display="EU OV1 – Overview of total risk exposure amounts" xr:uid="{508B264B-C527-4ACB-A90E-406D5C57158D}"/>
    <hyperlink ref="F24" location="'EU LI1 '!A1" display="EU LI1 - Differences between accounting and regulatory scopes of consolidation and mapping of financial statement categories with regulatory risk categories " xr:uid="{7FB83AC4-3DF9-4369-A899-CE106C4C5DF4}"/>
    <hyperlink ref="F25" location="'EU LI2'!A1" display="EU LI2 - Main sources of differences between regulatory exposure amounts and carrying values in financial statements " xr:uid="{6DC757D2-90FA-45D6-96B7-9B60B74C0DE8}"/>
    <hyperlink ref="F26" location="'EU LIA'!A1" display="EU LIA - Explanations of differences between accounting and regulatory exposure amounts" xr:uid="{9AF5CF45-9F33-41AE-AFAC-3583D3C29BA7}"/>
    <hyperlink ref="F27" location="'EU LI3'!A1" display="EU LI3 - Outline of the differences in the scopes of consolidation (entity by entity) " xr:uid="{9909D1B7-99BC-4432-90D9-F10BDEDCEF0D}"/>
    <hyperlink ref="F30" location="'EU PV1'!A1" display="EU PV1 - Prudent valuation adjustments (PVA)" xr:uid="{67AE693B-A6C5-47F9-92F6-4B8CF3894D47}"/>
    <hyperlink ref="F33" location="'EU CQ1'!A1" display="EU CQ1 - Credit quality of forborne exposures" xr:uid="{9D7CD5CD-C884-4199-8CAB-B6383A9812FC}"/>
    <hyperlink ref="F34" location="'EU CQ3'!A1" display="EU CQ3 - Credit quality of performing and non-performing exposures by past due days" xr:uid="{F4300E24-285E-4530-8623-67AF3617C0C3}"/>
    <hyperlink ref="F35" location="'EU CQ7'!A1" display="EU CQ7 - Collateral obtained by taking possession and execution processes " xr:uid="{1312ED19-9315-4105-95C0-38B8D281D318}"/>
    <hyperlink ref="F36" location="'EU CR1'!A1" display="EU CR1 - Performing and non-performing exposures and related provisions. " xr:uid="{45E74A7E-6DF4-4EF6-B4A6-B65504D274AA}"/>
    <hyperlink ref="F37" location="'EU CR2'!A1" display="EU CR2 - Changes in the stock of non-performing loans and advances" xr:uid="{3D8F1A5B-BD9C-47F0-94E5-C7458335EDFE}"/>
    <hyperlink ref="F38" location="'EU CR3'!A1" display="EU CR3 –  CRM techniques overview:  Disclosure of the use of credit risk mitigation techniques" xr:uid="{4D416C15-F404-42FD-A915-0B70CDD196C1}"/>
    <hyperlink ref="F39" location="'EU CR4'!A1" display="EU CR4 – standardised approach – Credit risk exposure and CRM effects" xr:uid="{3A4F15E4-740F-4AD5-A872-94607B328B04}"/>
    <hyperlink ref="F40" location="'EU CR5'!A1" display="EU CR5 – standardised approach" xr:uid="{895CF815-A7BC-4C1E-84D6-C22D78A50357}"/>
    <hyperlink ref="F41" location="'EU CR6-A'!A1" display="EU CR6-A – Scope of the use of IRB and SA approaches" xr:uid="{3F64ABDA-B76D-45A1-958C-347068CA95D4}"/>
    <hyperlink ref="F42" location="'EU CR6-B'!A1" display="EU CR6-B – IRB approach – Credit risk exposures by exposure class and PD range" xr:uid="{A749027F-E1DD-498B-9396-22D3B75C3179}"/>
    <hyperlink ref="F43" location="'EU CR7'!A1" display="EU CR7 – IRB approach – Effect on the RWEAs of credit derivatives used as CRM techniques" xr:uid="{95A43F23-2108-44E9-AB90-CCE63A26FCB2}"/>
    <hyperlink ref="F44" location="'EU CR7-A'!A1" display="EU CR7-A – IRB approach – Disclosure of the extent of the use of CRM techniques" xr:uid="{84A5BA63-222D-4A14-A5D9-81665C858748}"/>
    <hyperlink ref="F45" location="'EU CR8'!A1" display="EU CR8 –  RWEA flow statements of credit risk exposures under the IRB approach " xr:uid="{0A1C90B6-CC3F-4EEB-BCD2-1B5B599377F6}"/>
    <hyperlink ref="F46" location="'EU CR9'!A1" display="EU CR9 –IRB approach – Back-testing of PD per exposure class (fixed PD scale)" xr:uid="{8AEA1C6B-CC89-4209-ADAB-3884F35CF439}"/>
    <hyperlink ref="F49" location="'EU CCyB1'!A1" display="EU CCyB1 - Geographical distribution of credit exposures relevant for the calculation of the countercyclical buffer" xr:uid="{800AAFC3-0D7A-4638-A0D0-83EBE13E7013}"/>
    <hyperlink ref="F50" location="'EU CCyB2'!A1" display="EU CCyB2 - Amount of institution-specific countercyclical capital buffer" xr:uid="{B07C85EB-7723-4B6C-AB7D-5ED9BDD91043}"/>
    <hyperlink ref="F53" location="'EU LR1'!A1" display="EU LR1 - LRSum: Summary reconciliation of accounting assets and leverage ratio exposures" xr:uid="{A69685F0-3C81-428D-B862-D474A4792029}"/>
    <hyperlink ref="F54" location="'EU LR2'!A1" display="EU LR2 - LRCom: Leverage ratio common disclosure" xr:uid="{026BBF9D-9509-4D9F-9F54-0B2E1D08F9D3}"/>
    <hyperlink ref="F55" location="'EU LR3'!A1" display="EU LR3 - LRSpl: Split-up of on balance sheet exposures (excluding derivatives, SFTs and exempted exposures)" xr:uid="{C5850CCB-17E0-41B9-A6FE-8E1D1DD6996C}"/>
    <hyperlink ref="F58" location="'EU LIQ1'!A1" display="EU LIQ1 - Quantitative information of LCR" xr:uid="{D5709951-AFF8-4AA5-B22E-B19AEDBE5A37}"/>
    <hyperlink ref="F59" location="'EU LIQ2'!A1" display="EU LIQ2: Net Stable Funding Ratio " xr:uid="{0B4747E6-BA7D-4D73-A454-69ED0ED98FC3}"/>
    <hyperlink ref="F60" location="'EU LIQA'!A1" display="EU LIQA - Liquidity risk management " xr:uid="{7BC30F0A-9D23-4C36-A47D-31812D2010C9}"/>
    <hyperlink ref="F61" location="'EU LIQB'!A1" display="EU LIQB  on qualitative information on LCR, which complements template EU LIQ1." xr:uid="{08C1E904-CD89-4876-BF4C-EDB2752AF04E}"/>
    <hyperlink ref="F64" location="'EU CCR1'!A1" display="EU CCR1 – Analysis of CCR exposure by approach" xr:uid="{86F2AF8E-268E-4489-8CB6-B62735CE624E}"/>
    <hyperlink ref="F65" location="'EU CCR2'!A1" display="EEU CCR2 – Transactions subject to own funds requirements for CVA risk" xr:uid="{96AF93EC-3336-427E-8000-BB9C3D54AF0A}"/>
    <hyperlink ref="F66" location="'EU CCR3'!A1" display="EU CCR3 – Standardised approach – CCR exposures by regulatory exposure class and risk weights" xr:uid="{21B1C1BF-2596-40E2-98CF-04633A56FE7A}"/>
    <hyperlink ref="F67" location="'EU CCR4'!A1" display="EU CCR4 – IRB approach – CCR exposures by exposure class and PD scale" xr:uid="{006BC8A5-46AA-41E3-BFE9-A7D44C894916}"/>
    <hyperlink ref="F68" location="'EU CCR5'!A1" display="EU CCR5 – Composition of collateral for CCR exposures" xr:uid="{61ACBC23-76CA-41CF-93CE-8C3CDDB9E1E7}"/>
    <hyperlink ref="F69" location="'EU CCR6'!A1" display="EU CCR6 – Credit derivatives exposures" xr:uid="{0F7604CC-C4FA-4AC6-AFA3-99AA8661C623}"/>
    <hyperlink ref="F70" location="'EU CCR8'!A1" display="EU CCR8 – Exposures to CCPs" xr:uid="{879EE839-F4DF-401D-913D-F5B1C1A18B34}"/>
    <hyperlink ref="F73" location="'EU SEC1'!A1" display="EU SEC1 - Securitisation exposures in the non-trading book" xr:uid="{BDF02850-981D-4C01-9A9B-C0BA354FA006}"/>
    <hyperlink ref="F74" location="'EU SEC4'!A1" display="EU SEC4 - Securitisation exposures in the non-trading book and associated regulatory capital requirements - institution acting as investor" xr:uid="{845A081F-D63A-463B-B034-77CAF5D97F80}"/>
    <hyperlink ref="F77" location="'EU MR1'!A1" display="EU MR1 - Market risk under the standardised approach" xr:uid="{C0EB1C9A-88C8-4366-AE9C-99759A830873}"/>
    <hyperlink ref="F80" location="'EU OR1'!A1" display=" EU OR1 - Operational risk own funds requirements and risk-weighted exposure amounts" xr:uid="{BA83A795-7B35-4755-897F-DF0B467B4E5C}"/>
    <hyperlink ref="F83" location="'EU AE1'!A1" display="EU AE1 - Encumbered and unencumbered assets" xr:uid="{D753A3F6-FE76-448A-A3F0-15EF8396BEDB}"/>
    <hyperlink ref="F84" location="'EU AE2'!A1" display="EU AE2 - Collateral received and own debt securities issued" xr:uid="{01C3692C-01BB-4D2A-8273-2A7A22CC52F9}"/>
    <hyperlink ref="F85" location="'EU AE3'!A1" display="EU AE3 - Sources of encumbrance" xr:uid="{6F040275-BA40-40DF-9C9B-566F429C832F}"/>
    <hyperlink ref="F86" location="'EU AE4'!A1" display="EU AE4 - Accompanying narrative information" xr:uid="{153DC6AF-D844-4CFE-8BBD-0953FB1D2DA9}"/>
    <hyperlink ref="F89" location="'EU IRRBB1'!A1" display="EU IRRBB1 - Interest rate risks of non-trading book activities" xr:uid="{505E33E5-AB06-4A28-AFBD-2A73BC41B14C}"/>
    <hyperlink ref="F94" location="'EU CC1 JR'!A1" display="EU CC1 - Composition of regulatory own funds" xr:uid="{6E67A20F-CB51-445C-A56B-89F6BFF15AB2}"/>
    <hyperlink ref="F95" location="'EU CC2 JR'!A1" display="EU CC2 - reconciliation of regulatory own funds to balance sheet in the audited financial statements" xr:uid="{3B5B3BD6-4750-4084-9763-118206C1051A}"/>
    <hyperlink ref="F98" location="'EU OV1 JR'!A1" display="EU OV1 – Overview of total risk exposure amounts" xr:uid="{CC9ACC67-1985-4F3E-A860-90A0939DCEF3}"/>
    <hyperlink ref="F101" location="'EU CQ1 JR'!A1" display="EU CQ1 - Credit quality of forborne exposures" xr:uid="{4CC9233B-9E66-4CB8-9D09-119E331C32AC}"/>
    <hyperlink ref="F102" location="'EU CQ3 JR'!A1" display="EU CQ3 - Credit quality of performing and non-performing exposures by past due days" xr:uid="{61CA6CDC-E3AD-495E-92BD-A172288CFB28}"/>
    <hyperlink ref="F103" location="'EU CQ3 JR'!A1" display="EU CQ7 - Collateral obtained by taking possession and execution processes " xr:uid="{2B37D9E6-1E93-4657-8C4D-E530D68E3B9E}"/>
    <hyperlink ref="F104" location="'EU CR1 JR'!A1" display="EU CR1 - Performing and non-performing exposures and related provisions. " xr:uid="{7EEBEF59-974F-47C0-9E61-E89166C7E648}"/>
    <hyperlink ref="F105" location="'EU CR2 JR'!A1" display="EU CR2 - Changes in the stock of non-performing loans and advances" xr:uid="{69D83428-59C9-48F7-91C5-A4971BA508B0}"/>
    <hyperlink ref="F106" location="'EU CR3 JR'!A1" display="EU CR3 –  CRM techniques overview:  Disclosure of the use of credit risk mitigation techniques" xr:uid="{EF193636-2BF4-4449-ABC6-F39D6F6B5F85}"/>
    <hyperlink ref="F107" location="'EU CR4 JR'!A1" display="EU CR4 – standardised approach – Credit risk exposure and CRM effects" xr:uid="{693E43A7-2EFF-4489-BABA-C7F15B191D95}"/>
    <hyperlink ref="F108" location="'EU CR5 JR'!A1" display="EU CR5 – standardised approach" xr:uid="{CF1D033C-3F14-4AEE-A263-0D025BD39A0E}"/>
    <hyperlink ref="F109" location="'EU CR6-A JR'!A1" display="EU CR6-A – Scope of the use of IRB and SA approaches" xr:uid="{AC2096A4-0CC5-48F6-A34C-EA0141FED807}"/>
    <hyperlink ref="F110" location="'EU CR6-B JR'!A1" display="EU CR6-B – IRB approach – Credit risk exposures by exposure class and PD range" xr:uid="{4F26DD16-0EC2-4C6B-9540-0497CF62144B}"/>
    <hyperlink ref="F111" location="'EU CR7 JR'!A1" display="EU CR7 – IRB approach – Effect on the RWEAs of credit derivatives used as CRM techniques" xr:uid="{C5D39728-6466-431D-85E9-C294D54ED550}"/>
    <hyperlink ref="F112" location="'EU CR7-A JR'!A1" display="EU CR7-A – IRB approach – Disclosure of the extent of the use of CRM techniques" xr:uid="{32541B4C-F4CB-46B2-86DE-0D9185AC429B}"/>
    <hyperlink ref="F113" location="'EU CR8 JR'!A1" display="EU CR8 –  RWEA flow statements of credit risk exposures under the IRB approach " xr:uid="{E16277BF-359B-4AE7-A6D5-0EBFFF1D59DB}"/>
    <hyperlink ref="F114" location="'EU CR9 JR'!A1" display="EU CR9 –IRB approach – Back-testing of PD per exposure class (fixed PD scale)" xr:uid="{36C4EB2F-DD82-4133-8C48-9DAA22BFA95D}"/>
    <hyperlink ref="F117" location="'EU LR1 JR'!A1" display="EU LR1 - LRSum: Summary reconciliation of accounting assets and leverage ratio exposures" xr:uid="{14AE2A77-1900-4374-8F34-E0202FDB2EEA}"/>
    <hyperlink ref="F118" location="'EU LR2 JR'!A1" display="EU LR2 - LRCom: Leverage ratio common disclosure" xr:uid="{905AB634-D80C-4076-8FFF-CC15E06AF649}"/>
    <hyperlink ref="F119" location="'EU LR3 JR'!A1" display="EU LR3 - LRSpl: Split-up of on balance sheet exposures (excluding derivatives, SFTs and exempted exposures)" xr:uid="{50D42D58-023D-45D1-987A-ECF7D9F3B76E}"/>
    <hyperlink ref="F122" location="'EU LIQ1 JR'!A1" display="EU LIQ1 - Quantitative information of LCR" xr:uid="{CB4A3E40-2423-4428-8E3E-ADE350091AFD}"/>
    <hyperlink ref="F123" location="'EU LIQ2 JR'!A1" display="EU LIQ2: Net Stable Funding Ratio " xr:uid="{9C6F477E-1D80-410A-A4C2-CBA845CD4F8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7E86C-C0C5-4907-857E-13F0D209EBD1}">
  <sheetPr codeName="Sheet6">
    <tabColor rgb="FF00A976"/>
    <pageSetUpPr fitToPage="1"/>
  </sheetPr>
  <dimension ref="B1:I25"/>
  <sheetViews>
    <sheetView showGridLines="0" zoomScaleNormal="100" workbookViewId="0">
      <selection activeCell="F12" sqref="F12"/>
    </sheetView>
  </sheetViews>
  <sheetFormatPr defaultColWidth="8" defaultRowHeight="15" x14ac:dyDescent="0.25"/>
  <cols>
    <col min="1" max="1" width="3.125" style="170" customWidth="1"/>
    <col min="2" max="2" width="18.125" style="170" customWidth="1"/>
    <col min="3" max="3" width="30.5" style="170" bestFit="1" customWidth="1"/>
    <col min="4" max="8" width="12.875" style="170" customWidth="1"/>
    <col min="9" max="9" width="42.875" style="170" bestFit="1" customWidth="1"/>
    <col min="10" max="16384" width="8" style="170"/>
  </cols>
  <sheetData>
    <row r="1" spans="2:9" ht="9.9499999999999993" customHeight="1" x14ac:dyDescent="0.25"/>
    <row r="2" spans="2:9" ht="20.25" x14ac:dyDescent="0.3">
      <c r="B2" s="1244" t="s">
        <v>15</v>
      </c>
      <c r="C2" s="1244"/>
      <c r="D2" s="1244"/>
      <c r="E2" s="1244"/>
      <c r="F2" s="1244"/>
      <c r="G2" s="1244"/>
      <c r="H2" s="1244"/>
      <c r="I2" s="1244"/>
    </row>
    <row r="3" spans="2:9" s="190" customFormat="1" ht="18.75" x14ac:dyDescent="0.3">
      <c r="B3" s="201"/>
    </row>
    <row r="6" spans="2:9" x14ac:dyDescent="0.25">
      <c r="B6" s="779" t="s">
        <v>68</v>
      </c>
      <c r="C6" s="788" t="s">
        <v>69</v>
      </c>
      <c r="D6" s="779" t="s">
        <v>70</v>
      </c>
      <c r="E6" s="779" t="s">
        <v>71</v>
      </c>
      <c r="F6" s="779" t="s">
        <v>72</v>
      </c>
      <c r="G6" s="779" t="s">
        <v>189</v>
      </c>
      <c r="H6" s="779" t="s">
        <v>214</v>
      </c>
      <c r="I6" s="788" t="s">
        <v>257</v>
      </c>
    </row>
    <row r="7" spans="2:9" x14ac:dyDescent="0.25">
      <c r="B7" s="1245" t="s">
        <v>519</v>
      </c>
      <c r="C7" s="1241" t="s">
        <v>520</v>
      </c>
      <c r="D7" s="1248" t="s">
        <v>521</v>
      </c>
      <c r="E7" s="1249"/>
      <c r="F7" s="1249"/>
      <c r="G7" s="1249"/>
      <c r="H7" s="1250"/>
      <c r="I7" s="789" t="s">
        <v>522</v>
      </c>
    </row>
    <row r="8" spans="2:9" ht="45.75" thickBot="1" x14ac:dyDescent="0.3">
      <c r="B8" s="1246"/>
      <c r="C8" s="1247"/>
      <c r="D8" s="790" t="s">
        <v>523</v>
      </c>
      <c r="E8" s="790" t="s">
        <v>524</v>
      </c>
      <c r="F8" s="790" t="s">
        <v>525</v>
      </c>
      <c r="G8" s="790" t="s">
        <v>526</v>
      </c>
      <c r="H8" s="790" t="s">
        <v>527</v>
      </c>
      <c r="I8" s="791"/>
    </row>
    <row r="9" spans="2:9" ht="20.100000000000001" customHeight="1" thickBot="1" x14ac:dyDescent="0.3">
      <c r="B9" s="202" t="s">
        <v>291</v>
      </c>
      <c r="C9" s="202" t="s">
        <v>528</v>
      </c>
      <c r="D9" s="203" t="s">
        <v>529</v>
      </c>
      <c r="E9" s="203"/>
      <c r="F9" s="203"/>
      <c r="G9" s="203"/>
      <c r="H9" s="203"/>
      <c r="I9" s="202" t="s">
        <v>530</v>
      </c>
    </row>
    <row r="10" spans="2:9" ht="20.100000000000001" customHeight="1" thickBot="1" x14ac:dyDescent="0.3">
      <c r="B10" s="202" t="s">
        <v>531</v>
      </c>
      <c r="C10" s="202" t="s">
        <v>528</v>
      </c>
      <c r="D10" s="203" t="s">
        <v>529</v>
      </c>
      <c r="E10" s="203"/>
      <c r="F10" s="203"/>
      <c r="G10" s="203"/>
      <c r="H10" s="203"/>
      <c r="I10" s="202" t="s">
        <v>532</v>
      </c>
    </row>
    <row r="11" spans="2:9" ht="20.100000000000001" customHeight="1" thickBot="1" x14ac:dyDescent="0.3">
      <c r="B11" s="202" t="s">
        <v>533</v>
      </c>
      <c r="C11" s="202" t="s">
        <v>528</v>
      </c>
      <c r="D11" s="203"/>
      <c r="E11" s="203"/>
      <c r="F11" s="203"/>
      <c r="G11" s="203" t="s">
        <v>529</v>
      </c>
      <c r="H11" s="203"/>
      <c r="I11" s="202" t="s">
        <v>534</v>
      </c>
    </row>
    <row r="12" spans="2:9" ht="20.100000000000001" customHeight="1" thickBot="1" x14ac:dyDescent="0.3">
      <c r="B12" s="202" t="s">
        <v>535</v>
      </c>
      <c r="C12" s="202" t="s">
        <v>528</v>
      </c>
      <c r="D12" s="203" t="s">
        <v>529</v>
      </c>
      <c r="E12" s="203"/>
      <c r="F12" s="203"/>
      <c r="G12" s="203"/>
      <c r="H12" s="203"/>
      <c r="I12" s="202" t="s">
        <v>536</v>
      </c>
    </row>
    <row r="13" spans="2:9" ht="15.75" thickBot="1" x14ac:dyDescent="0.3">
      <c r="B13" s="204" t="s">
        <v>537</v>
      </c>
      <c r="C13" s="204" t="s">
        <v>528</v>
      </c>
      <c r="D13" s="205" t="s">
        <v>529</v>
      </c>
      <c r="E13" s="205"/>
      <c r="F13" s="205"/>
      <c r="G13" s="205"/>
      <c r="H13" s="205"/>
      <c r="I13" s="204" t="s">
        <v>538</v>
      </c>
    </row>
    <row r="14" spans="2:9" ht="15.75" thickBot="1" x14ac:dyDescent="0.3">
      <c r="B14" s="204" t="s">
        <v>539</v>
      </c>
      <c r="C14" s="204" t="s">
        <v>528</v>
      </c>
      <c r="D14" s="205" t="s">
        <v>529</v>
      </c>
      <c r="E14" s="205"/>
      <c r="F14" s="205"/>
      <c r="G14" s="205"/>
      <c r="H14" s="205"/>
      <c r="I14" s="204" t="s">
        <v>536</v>
      </c>
    </row>
    <row r="15" spans="2:9" ht="15.75" thickBot="1" x14ac:dyDescent="0.3">
      <c r="B15" s="204" t="s">
        <v>540</v>
      </c>
      <c r="C15" s="204" t="s">
        <v>528</v>
      </c>
      <c r="D15" s="205" t="s">
        <v>529</v>
      </c>
      <c r="E15" s="205"/>
      <c r="F15" s="205"/>
      <c r="G15" s="205"/>
      <c r="H15" s="205"/>
      <c r="I15" s="204" t="s">
        <v>541</v>
      </c>
    </row>
    <row r="16" spans="2:9" ht="15.75" thickBot="1" x14ac:dyDescent="0.3">
      <c r="B16" s="204" t="s">
        <v>542</v>
      </c>
      <c r="C16" s="204" t="s">
        <v>528</v>
      </c>
      <c r="D16" s="205" t="s">
        <v>529</v>
      </c>
      <c r="E16" s="205"/>
      <c r="F16" s="205"/>
      <c r="G16" s="205"/>
      <c r="H16" s="205"/>
      <c r="I16" s="204" t="s">
        <v>536</v>
      </c>
    </row>
    <row r="17" spans="2:9" ht="15.75" thickBot="1" x14ac:dyDescent="0.3">
      <c r="B17" s="204" t="s">
        <v>543</v>
      </c>
      <c r="C17" s="204" t="s">
        <v>528</v>
      </c>
      <c r="D17" s="205" t="s">
        <v>529</v>
      </c>
      <c r="E17" s="205"/>
      <c r="F17" s="205"/>
      <c r="G17" s="205"/>
      <c r="H17" s="205"/>
      <c r="I17" s="204" t="s">
        <v>534</v>
      </c>
    </row>
    <row r="18" spans="2:9" ht="15.75" thickBot="1" x14ac:dyDescent="0.3">
      <c r="B18" s="204" t="s">
        <v>544</v>
      </c>
      <c r="C18" s="204" t="s">
        <v>528</v>
      </c>
      <c r="D18" s="205" t="s">
        <v>529</v>
      </c>
      <c r="E18" s="205"/>
      <c r="F18" s="205"/>
      <c r="G18" s="205"/>
      <c r="H18" s="205"/>
      <c r="I18" s="204" t="s">
        <v>545</v>
      </c>
    </row>
    <row r="19" spans="2:9" ht="15.75" thickBot="1" x14ac:dyDescent="0.3">
      <c r="B19" s="204" t="s">
        <v>546</v>
      </c>
      <c r="C19" s="204" t="s">
        <v>526</v>
      </c>
      <c r="D19" s="205"/>
      <c r="E19" s="205"/>
      <c r="F19" s="205"/>
      <c r="G19" s="205" t="s">
        <v>529</v>
      </c>
      <c r="H19" s="205"/>
      <c r="I19" s="204" t="s">
        <v>547</v>
      </c>
    </row>
    <row r="20" spans="2:9" ht="15.75" thickBot="1" x14ac:dyDescent="0.3">
      <c r="B20" s="204" t="s">
        <v>548</v>
      </c>
      <c r="C20" s="204" t="s">
        <v>526</v>
      </c>
      <c r="D20" s="205"/>
      <c r="E20" s="205"/>
      <c r="F20" s="205"/>
      <c r="G20" s="205" t="s">
        <v>529</v>
      </c>
      <c r="H20" s="205"/>
      <c r="I20" s="204" t="s">
        <v>538</v>
      </c>
    </row>
    <row r="21" spans="2:9" ht="15.75" thickBot="1" x14ac:dyDescent="0.3">
      <c r="B21" s="204" t="s">
        <v>549</v>
      </c>
      <c r="C21" s="204" t="s">
        <v>528</v>
      </c>
      <c r="D21" s="205" t="s">
        <v>529</v>
      </c>
      <c r="E21" s="205"/>
      <c r="F21" s="205"/>
      <c r="G21" s="205"/>
      <c r="H21" s="205"/>
      <c r="I21" s="204" t="s">
        <v>536</v>
      </c>
    </row>
    <row r="22" spans="2:9" ht="15.75" thickBot="1" x14ac:dyDescent="0.3">
      <c r="B22" s="204" t="s">
        <v>550</v>
      </c>
      <c r="C22" s="204" t="s">
        <v>528</v>
      </c>
      <c r="D22" s="205" t="s">
        <v>529</v>
      </c>
      <c r="E22" s="205"/>
      <c r="F22" s="205"/>
      <c r="G22" s="205"/>
      <c r="H22" s="205"/>
      <c r="I22" s="204" t="s">
        <v>541</v>
      </c>
    </row>
    <row r="23" spans="2:9" ht="15.75" thickBot="1" x14ac:dyDescent="0.3">
      <c r="B23" s="204" t="s">
        <v>551</v>
      </c>
      <c r="C23" s="204" t="s">
        <v>528</v>
      </c>
      <c r="D23" s="205" t="s">
        <v>529</v>
      </c>
      <c r="E23" s="205"/>
      <c r="F23" s="205"/>
      <c r="G23" s="205"/>
      <c r="H23" s="205"/>
      <c r="I23" s="204" t="s">
        <v>534</v>
      </c>
    </row>
    <row r="24" spans="2:9" ht="15.75" thickBot="1" x14ac:dyDescent="0.3">
      <c r="B24" s="204" t="s">
        <v>552</v>
      </c>
      <c r="C24" s="204" t="s">
        <v>526</v>
      </c>
      <c r="D24" s="205"/>
      <c r="E24" s="205"/>
      <c r="F24" s="205"/>
      <c r="G24" s="205" t="s">
        <v>529</v>
      </c>
      <c r="H24" s="205"/>
      <c r="I24" s="204" t="s">
        <v>541</v>
      </c>
    </row>
    <row r="25" spans="2:9" ht="15.75" thickBot="1" x14ac:dyDescent="0.3">
      <c r="B25" s="204" t="s">
        <v>553</v>
      </c>
      <c r="C25" s="204" t="s">
        <v>528</v>
      </c>
      <c r="D25" s="205" t="s">
        <v>529</v>
      </c>
      <c r="E25" s="205"/>
      <c r="F25" s="205"/>
      <c r="G25" s="205"/>
      <c r="H25" s="205"/>
      <c r="I25" s="204" t="s">
        <v>530</v>
      </c>
    </row>
  </sheetData>
  <mergeCells count="4">
    <mergeCell ref="B2:I2"/>
    <mergeCell ref="B7:B8"/>
    <mergeCell ref="C7:C8"/>
    <mergeCell ref="D7:H7"/>
  </mergeCells>
  <pageMargins left="0.70866141732283472" right="0.70866141732283472" top="0.74803149606299213" bottom="0.74803149606299213" header="0.31496062992125984" footer="0.31496062992125984"/>
  <pageSetup paperSize="9" scale="98" orientation="landscape" r:id="rId1"/>
  <headerFooter>
    <oddHeader>&amp;CEN
Annex V</oddHead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4B848-23FE-4112-95D1-F976B14D501F}">
  <sheetPr codeName="Sheet7">
    <tabColor rgb="FF00A976"/>
  </sheetPr>
  <dimension ref="B1:N19"/>
  <sheetViews>
    <sheetView showGridLines="0" zoomScale="85" zoomScaleNormal="85" zoomScalePageLayoutView="90" workbookViewId="0">
      <selection activeCell="H10" sqref="H10"/>
    </sheetView>
  </sheetViews>
  <sheetFormatPr defaultColWidth="10" defaultRowHeight="15" x14ac:dyDescent="0.25"/>
  <cols>
    <col min="1" max="1" width="3.125" style="170" customWidth="1"/>
    <col min="2" max="2" width="7.25" style="170" customWidth="1"/>
    <col min="3" max="3" width="16.875" style="170" customWidth="1"/>
    <col min="4" max="4" width="15.25" style="170" customWidth="1"/>
    <col min="5" max="5" width="15" style="170" customWidth="1"/>
    <col min="6" max="8" width="16.375" style="170" customWidth="1"/>
    <col min="9" max="9" width="15.25" style="170" customWidth="1"/>
    <col min="10" max="10" width="15" style="170" customWidth="1"/>
    <col min="11" max="11" width="24" style="170" customWidth="1"/>
    <col min="12" max="12" width="14.125" style="170" customWidth="1"/>
    <col min="13" max="13" width="16.875" style="170" customWidth="1"/>
    <col min="14" max="16384" width="10" style="170"/>
  </cols>
  <sheetData>
    <row r="1" spans="2:14" ht="9.9499999999999993" customHeight="1" x14ac:dyDescent="0.25"/>
    <row r="2" spans="2:14" ht="20.25" x14ac:dyDescent="0.3">
      <c r="B2" s="1184" t="s">
        <v>17</v>
      </c>
      <c r="C2" s="1184"/>
      <c r="D2" s="1184"/>
      <c r="E2" s="1184"/>
      <c r="F2" s="1184"/>
      <c r="G2" s="1184"/>
      <c r="H2" s="1184"/>
      <c r="I2" s="1184"/>
      <c r="J2" s="1184"/>
      <c r="K2" s="1184"/>
      <c r="L2" s="1184"/>
      <c r="M2" s="1184"/>
    </row>
    <row r="3" spans="2:14" x14ac:dyDescent="0.25">
      <c r="C3" s="206" t="s">
        <v>554</v>
      </c>
    </row>
    <row r="4" spans="2:14" ht="15.75" thickBot="1" x14ac:dyDescent="0.3">
      <c r="B4" s="207"/>
    </row>
    <row r="5" spans="2:14" x14ac:dyDescent="0.25">
      <c r="B5" s="1164"/>
      <c r="C5" s="1165"/>
      <c r="D5" s="1166" t="s">
        <v>68</v>
      </c>
      <c r="E5" s="1166" t="s">
        <v>69</v>
      </c>
      <c r="F5" s="1166" t="s">
        <v>70</v>
      </c>
      <c r="G5" s="1166" t="s">
        <v>71</v>
      </c>
      <c r="H5" s="1166" t="s">
        <v>72</v>
      </c>
      <c r="I5" s="1166" t="s">
        <v>555</v>
      </c>
      <c r="J5" s="1166" t="s">
        <v>556</v>
      </c>
      <c r="K5" s="1166" t="s">
        <v>189</v>
      </c>
      <c r="L5" s="1166" t="s">
        <v>214</v>
      </c>
      <c r="M5" s="1167" t="s">
        <v>257</v>
      </c>
      <c r="N5" s="209"/>
    </row>
    <row r="6" spans="2:14" ht="28.5" customHeight="1" x14ac:dyDescent="0.25">
      <c r="B6" s="1168"/>
      <c r="C6" s="1169" t="s">
        <v>73</v>
      </c>
      <c r="D6" s="1251" t="s">
        <v>557</v>
      </c>
      <c r="E6" s="1252"/>
      <c r="F6" s="1252"/>
      <c r="G6" s="1252"/>
      <c r="H6" s="1253"/>
      <c r="I6" s="1251" t="s">
        <v>558</v>
      </c>
      <c r="J6" s="1253"/>
      <c r="K6" s="1254" t="s">
        <v>559</v>
      </c>
      <c r="L6" s="792"/>
      <c r="M6" s="1170"/>
      <c r="N6" s="209"/>
    </row>
    <row r="7" spans="2:14" ht="36" x14ac:dyDescent="0.25">
      <c r="B7" s="1171"/>
      <c r="C7" s="804" t="s">
        <v>560</v>
      </c>
      <c r="D7" s="793" t="s">
        <v>491</v>
      </c>
      <c r="E7" s="793" t="s">
        <v>561</v>
      </c>
      <c r="F7" s="793" t="s">
        <v>562</v>
      </c>
      <c r="G7" s="793" t="s">
        <v>563</v>
      </c>
      <c r="H7" s="793" t="s">
        <v>564</v>
      </c>
      <c r="I7" s="793" t="s">
        <v>565</v>
      </c>
      <c r="J7" s="793" t="s">
        <v>566</v>
      </c>
      <c r="K7" s="1255"/>
      <c r="L7" s="794" t="s">
        <v>567</v>
      </c>
      <c r="M7" s="1172" t="s">
        <v>568</v>
      </c>
      <c r="N7" s="209"/>
    </row>
    <row r="8" spans="2:14" ht="26.25" customHeight="1" x14ac:dyDescent="0.25">
      <c r="B8" s="1173">
        <v>1</v>
      </c>
      <c r="C8" s="795" t="s">
        <v>569</v>
      </c>
      <c r="D8" s="796">
        <v>58755498.289999999</v>
      </c>
      <c r="E8" s="796">
        <v>138655095.66</v>
      </c>
      <c r="F8" s="796">
        <v>7323474.5199999996</v>
      </c>
      <c r="G8" s="796">
        <v>56952.45</v>
      </c>
      <c r="H8" s="796">
        <v>2098982.9700000002</v>
      </c>
      <c r="I8" s="796">
        <v>17394951.129999999</v>
      </c>
      <c r="J8" s="793">
        <v>0</v>
      </c>
      <c r="K8" s="797">
        <v>224284955.02000001</v>
      </c>
      <c r="L8" s="796">
        <v>84332059.489999995</v>
      </c>
      <c r="M8" s="1174">
        <v>139952895.53</v>
      </c>
      <c r="N8" s="209"/>
    </row>
    <row r="9" spans="2:14" ht="26.25" customHeight="1" x14ac:dyDescent="0.25">
      <c r="B9" s="1175">
        <v>2</v>
      </c>
      <c r="C9" s="798" t="s">
        <v>205</v>
      </c>
      <c r="D9" s="799"/>
      <c r="E9" s="799"/>
      <c r="F9" s="799"/>
      <c r="G9" s="799"/>
      <c r="H9" s="799"/>
      <c r="I9" s="799"/>
      <c r="J9" s="799"/>
      <c r="K9" s="800"/>
      <c r="L9" s="799"/>
      <c r="M9" s="1176"/>
      <c r="N9" s="209"/>
    </row>
    <row r="10" spans="2:14" x14ac:dyDescent="0.25">
      <c r="B10" s="1173">
        <v>3</v>
      </c>
      <c r="C10" s="795" t="s">
        <v>570</v>
      </c>
      <c r="D10" s="793">
        <v>0</v>
      </c>
      <c r="E10" s="793">
        <v>0</v>
      </c>
      <c r="F10" s="796">
        <v>7323474.5199999996</v>
      </c>
      <c r="G10" s="793">
        <v>0</v>
      </c>
      <c r="H10" s="793">
        <v>0</v>
      </c>
      <c r="I10" s="793">
        <v>0</v>
      </c>
      <c r="J10" s="793">
        <v>0</v>
      </c>
      <c r="K10" s="797">
        <v>7323474.5199999996</v>
      </c>
      <c r="L10" s="796">
        <v>7046372.3600000003</v>
      </c>
      <c r="M10" s="1174">
        <v>277102.15999999997</v>
      </c>
      <c r="N10" s="209"/>
    </row>
    <row r="11" spans="2:14" x14ac:dyDescent="0.25">
      <c r="B11" s="1173">
        <v>4</v>
      </c>
      <c r="C11" s="795" t="s">
        <v>571</v>
      </c>
      <c r="D11" s="793">
        <v>0</v>
      </c>
      <c r="E11" s="796">
        <v>1832953</v>
      </c>
      <c r="F11" s="793">
        <v>0</v>
      </c>
      <c r="G11" s="793">
        <v>0</v>
      </c>
      <c r="H11" s="793">
        <v>0</v>
      </c>
      <c r="I11" s="801" t="s">
        <v>572</v>
      </c>
      <c r="J11" s="801" t="s">
        <v>572</v>
      </c>
      <c r="K11" s="797">
        <v>1832953</v>
      </c>
      <c r="L11" s="793">
        <v>0</v>
      </c>
      <c r="M11" s="1174">
        <v>1832953</v>
      </c>
      <c r="N11" s="209"/>
    </row>
    <row r="12" spans="2:14" x14ac:dyDescent="0.25">
      <c r="B12" s="1173">
        <v>5</v>
      </c>
      <c r="C12" s="795" t="s">
        <v>573</v>
      </c>
      <c r="D12" s="793">
        <v>0</v>
      </c>
      <c r="E12" s="793">
        <v>0</v>
      </c>
      <c r="F12" s="793">
        <v>0</v>
      </c>
      <c r="G12" s="793">
        <v>0</v>
      </c>
      <c r="H12" s="793">
        <v>0</v>
      </c>
      <c r="I12" s="801" t="s">
        <v>572</v>
      </c>
      <c r="J12" s="801" t="s">
        <v>572</v>
      </c>
      <c r="K12" s="802">
        <v>0</v>
      </c>
      <c r="L12" s="793">
        <v>0</v>
      </c>
      <c r="M12" s="1177">
        <v>0</v>
      </c>
      <c r="N12" s="209"/>
    </row>
    <row r="13" spans="2:14" x14ac:dyDescent="0.25">
      <c r="B13" s="1173">
        <v>6</v>
      </c>
      <c r="C13" s="795" t="s">
        <v>574</v>
      </c>
      <c r="D13" s="796">
        <v>3539961.36</v>
      </c>
      <c r="E13" s="796">
        <v>1633840.3</v>
      </c>
      <c r="F13" s="796">
        <v>12268361.220000001</v>
      </c>
      <c r="G13" s="796">
        <v>80349.179999999993</v>
      </c>
      <c r="H13" s="793">
        <v>0</v>
      </c>
      <c r="I13" s="796">
        <v>17394951.129999999</v>
      </c>
      <c r="J13" s="793">
        <v>0</v>
      </c>
      <c r="K13" s="797">
        <v>34917463.189999998</v>
      </c>
      <c r="L13" s="796">
        <v>13279184.140000001</v>
      </c>
      <c r="M13" s="1174">
        <v>21638279.039999999</v>
      </c>
      <c r="N13" s="209"/>
    </row>
    <row r="14" spans="2:14" x14ac:dyDescent="0.25">
      <c r="B14" s="1173">
        <v>7</v>
      </c>
      <c r="C14" s="795" t="s">
        <v>455</v>
      </c>
      <c r="D14" s="796">
        <v>5875549.8300000001</v>
      </c>
      <c r="E14" s="796">
        <v>13838453.57</v>
      </c>
      <c r="F14" s="796">
        <v>1464694.9</v>
      </c>
      <c r="G14" s="796">
        <v>1745190.36</v>
      </c>
      <c r="H14" s="796">
        <v>209898.3</v>
      </c>
      <c r="I14" s="801" t="s">
        <v>572</v>
      </c>
      <c r="J14" s="801" t="s">
        <v>572</v>
      </c>
      <c r="K14" s="797">
        <v>23133786.949999999</v>
      </c>
      <c r="L14" s="796">
        <v>9137843.1799999997</v>
      </c>
      <c r="M14" s="1174">
        <v>13995943.77</v>
      </c>
      <c r="N14" s="209"/>
    </row>
    <row r="15" spans="2:14" ht="26.25" customHeight="1" x14ac:dyDescent="0.25">
      <c r="B15" s="1175">
        <v>8</v>
      </c>
      <c r="C15" s="798" t="s">
        <v>205</v>
      </c>
      <c r="D15" s="799"/>
      <c r="E15" s="799"/>
      <c r="F15" s="799"/>
      <c r="G15" s="799"/>
      <c r="H15" s="799"/>
      <c r="I15" s="799"/>
      <c r="J15" s="799"/>
      <c r="K15" s="800"/>
      <c r="L15" s="799"/>
      <c r="M15" s="1176"/>
      <c r="N15" s="209"/>
    </row>
    <row r="16" spans="2:14" ht="26.25" customHeight="1" x14ac:dyDescent="0.25">
      <c r="B16" s="1175">
        <v>9</v>
      </c>
      <c r="C16" s="798" t="s">
        <v>205</v>
      </c>
      <c r="D16" s="799"/>
      <c r="E16" s="799"/>
      <c r="F16" s="799"/>
      <c r="G16" s="799"/>
      <c r="H16" s="799"/>
      <c r="I16" s="799"/>
      <c r="J16" s="799"/>
      <c r="K16" s="800"/>
      <c r="L16" s="799"/>
      <c r="M16" s="1176"/>
      <c r="N16" s="209"/>
    </row>
    <row r="17" spans="2:14" ht="24" x14ac:dyDescent="0.25">
      <c r="B17" s="1173">
        <v>10</v>
      </c>
      <c r="C17" s="795" t="s">
        <v>575</v>
      </c>
      <c r="D17" s="793">
        <v>0</v>
      </c>
      <c r="E17" s="793">
        <v>0</v>
      </c>
      <c r="F17" s="796">
        <v>1000000</v>
      </c>
      <c r="G17" s="793">
        <v>0</v>
      </c>
      <c r="H17" s="793">
        <v>0</v>
      </c>
      <c r="I17" s="801" t="s">
        <v>572</v>
      </c>
      <c r="J17" s="801" t="s">
        <v>572</v>
      </c>
      <c r="K17" s="797">
        <v>1000000</v>
      </c>
      <c r="L17" s="796">
        <v>1000000</v>
      </c>
      <c r="M17" s="1177">
        <v>0</v>
      </c>
      <c r="N17" s="209"/>
    </row>
    <row r="18" spans="2:14" ht="26.25" customHeight="1" x14ac:dyDescent="0.25">
      <c r="B18" s="1175">
        <v>11</v>
      </c>
      <c r="C18" s="798" t="s">
        <v>205</v>
      </c>
      <c r="D18" s="799"/>
      <c r="E18" s="799"/>
      <c r="F18" s="799"/>
      <c r="G18" s="799"/>
      <c r="H18" s="799"/>
      <c r="I18" s="803"/>
      <c r="J18" s="803"/>
      <c r="K18" s="800"/>
      <c r="L18" s="799"/>
      <c r="M18" s="1176"/>
      <c r="N18" s="209"/>
    </row>
    <row r="19" spans="2:14" ht="56.25" customHeight="1" thickBot="1" x14ac:dyDescent="0.3">
      <c r="B19" s="1178">
        <v>12</v>
      </c>
      <c r="C19" s="1179" t="s">
        <v>576</v>
      </c>
      <c r="D19" s="1180"/>
      <c r="E19" s="1180"/>
      <c r="F19" s="1180"/>
      <c r="G19" s="1180"/>
      <c r="H19" s="1180"/>
      <c r="I19" s="1180"/>
      <c r="J19" s="1180"/>
      <c r="K19" s="1181">
        <v>292492632.67000002</v>
      </c>
      <c r="L19" s="1182">
        <v>114795459.17</v>
      </c>
      <c r="M19" s="1183">
        <v>177697173.50999999</v>
      </c>
      <c r="N19" s="209"/>
    </row>
  </sheetData>
  <mergeCells count="3">
    <mergeCell ref="D6:H6"/>
    <mergeCell ref="I6:J6"/>
    <mergeCell ref="K6:K7"/>
  </mergeCells>
  <pageMargins left="0.7" right="0.7" top="0.75" bottom="0.75" header="0.3" footer="0.3"/>
  <pageSetup paperSize="9" scale="56" orientation="landscape" verticalDpi="90" r:id="rId1"/>
  <headerFoot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55E4-61E4-4813-9E0D-1D067799036E}">
  <sheetPr codeName="Sheet20">
    <tabColor rgb="FF00A976"/>
  </sheetPr>
  <dimension ref="B1:K51"/>
  <sheetViews>
    <sheetView showGridLines="0" zoomScale="85" zoomScaleNormal="85" workbookViewId="0">
      <selection activeCell="F11" sqref="F11"/>
    </sheetView>
  </sheetViews>
  <sheetFormatPr defaultColWidth="8" defaultRowHeight="15" x14ac:dyDescent="0.25"/>
  <cols>
    <col min="1" max="1" width="3.125" style="170" customWidth="1"/>
    <col min="2" max="2" width="8" style="170"/>
    <col min="3" max="3" width="16.625" style="170" customWidth="1"/>
    <col min="4" max="4" width="17.625" style="170" bestFit="1" customWidth="1"/>
    <col min="5" max="5" width="17.5" style="170" customWidth="1"/>
    <col min="6" max="6" width="19.875" style="170" customWidth="1"/>
    <col min="7" max="8" width="13.125" style="170" customWidth="1"/>
    <col min="9" max="9" width="16.625" style="170" customWidth="1"/>
    <col min="10" max="10" width="17.875" style="170" customWidth="1"/>
    <col min="11" max="11" width="19.25" style="170" customWidth="1"/>
    <col min="12" max="16384" width="8" style="170"/>
  </cols>
  <sheetData>
    <row r="1" spans="2:11" ht="9.9499999999999993" customHeight="1" x14ac:dyDescent="0.25"/>
    <row r="2" spans="2:11" ht="20.25" x14ac:dyDescent="0.25">
      <c r="B2" s="1257" t="s">
        <v>19</v>
      </c>
      <c r="C2" s="1257"/>
      <c r="D2" s="1257"/>
      <c r="E2" s="1257"/>
      <c r="F2" s="1257"/>
      <c r="G2" s="1257"/>
      <c r="H2" s="1257"/>
      <c r="I2" s="1257"/>
      <c r="J2" s="1257"/>
      <c r="K2" s="1257"/>
    </row>
    <row r="3" spans="2:11" ht="15.75" x14ac:dyDescent="0.25">
      <c r="J3" s="210"/>
      <c r="K3" s="210"/>
    </row>
    <row r="4" spans="2:11" customFormat="1" x14ac:dyDescent="0.25">
      <c r="B4" s="1"/>
      <c r="C4" s="1"/>
      <c r="D4" s="805" t="s">
        <v>577</v>
      </c>
      <c r="E4" s="805" t="s">
        <v>578</v>
      </c>
      <c r="F4" s="805" t="s">
        <v>579</v>
      </c>
      <c r="G4" s="805" t="s">
        <v>71</v>
      </c>
      <c r="H4" s="805" t="s">
        <v>72</v>
      </c>
      <c r="I4" s="805" t="s">
        <v>580</v>
      </c>
      <c r="J4" s="805" t="s">
        <v>581</v>
      </c>
      <c r="K4" s="805" t="s">
        <v>582</v>
      </c>
    </row>
    <row r="5" spans="2:11" customFormat="1" ht="15" customHeight="1" x14ac:dyDescent="0.25">
      <c r="B5" s="1"/>
      <c r="C5" s="1"/>
      <c r="D5" s="1258" t="s">
        <v>583</v>
      </c>
      <c r="E5" s="1259"/>
      <c r="F5" s="1259"/>
      <c r="G5" s="1259"/>
      <c r="H5" s="1259" t="s">
        <v>584</v>
      </c>
      <c r="I5" s="1259"/>
      <c r="J5" s="1260" t="s">
        <v>585</v>
      </c>
      <c r="K5" s="1261"/>
    </row>
    <row r="6" spans="2:11" ht="15" customHeight="1" x14ac:dyDescent="0.25">
      <c r="B6" s="1"/>
      <c r="C6" s="1"/>
      <c r="D6" s="1262" t="s">
        <v>586</v>
      </c>
      <c r="E6" s="1264" t="s">
        <v>587</v>
      </c>
      <c r="F6" s="1265"/>
      <c r="G6" s="1266"/>
      <c r="H6" s="1267" t="s">
        <v>588</v>
      </c>
      <c r="I6" s="1261" t="s">
        <v>589</v>
      </c>
      <c r="J6" s="806"/>
      <c r="K6" s="1270" t="s">
        <v>590</v>
      </c>
    </row>
    <row r="7" spans="2:11" ht="47.25" customHeight="1" thickBot="1" x14ac:dyDescent="0.3">
      <c r="B7" s="1" t="s">
        <v>73</v>
      </c>
      <c r="C7" s="1"/>
      <c r="D7" s="1263"/>
      <c r="E7" s="807"/>
      <c r="F7" s="808" t="s">
        <v>591</v>
      </c>
      <c r="G7" s="808" t="s">
        <v>592</v>
      </c>
      <c r="H7" s="1268"/>
      <c r="I7" s="1269"/>
      <c r="J7" s="809"/>
      <c r="K7" s="1271"/>
    </row>
    <row r="8" spans="2:11" ht="32.25" thickBot="1" x14ac:dyDescent="0.3">
      <c r="B8" s="211" t="s">
        <v>593</v>
      </c>
      <c r="C8" s="212" t="s">
        <v>594</v>
      </c>
      <c r="D8" s="213">
        <v>0</v>
      </c>
      <c r="E8" s="213">
        <v>0</v>
      </c>
      <c r="F8" s="213">
        <v>0</v>
      </c>
      <c r="G8" s="213">
        <v>0</v>
      </c>
      <c r="H8" s="213">
        <v>0</v>
      </c>
      <c r="I8" s="213">
        <v>0</v>
      </c>
      <c r="J8" s="213">
        <v>0</v>
      </c>
      <c r="K8" s="213">
        <v>0</v>
      </c>
    </row>
    <row r="9" spans="2:11" ht="36" customHeight="1" thickBot="1" x14ac:dyDescent="0.3">
      <c r="B9" s="211" t="s">
        <v>595</v>
      </c>
      <c r="C9" s="212" t="s">
        <v>596</v>
      </c>
      <c r="D9" s="213">
        <v>2000.102965969998</v>
      </c>
      <c r="E9" s="213">
        <v>4851.5689751300024</v>
      </c>
      <c r="F9" s="213">
        <v>4834.82894476</v>
      </c>
      <c r="G9" s="213">
        <v>1714.4796203200001</v>
      </c>
      <c r="H9" s="213">
        <v>40.202031279999986</v>
      </c>
      <c r="I9" s="213">
        <v>959.73645084999919</v>
      </c>
      <c r="J9" s="213">
        <v>4704.0242256799993</v>
      </c>
      <c r="K9" s="213">
        <v>3285.3371120699999</v>
      </c>
    </row>
    <row r="10" spans="2:11" ht="15.75" thickBot="1" x14ac:dyDescent="0.3">
      <c r="B10" s="214" t="s">
        <v>597</v>
      </c>
      <c r="C10" s="215" t="s">
        <v>598</v>
      </c>
      <c r="D10" s="213">
        <v>0</v>
      </c>
      <c r="E10" s="213">
        <v>0</v>
      </c>
      <c r="F10" s="213">
        <v>0</v>
      </c>
      <c r="G10" s="213">
        <v>0</v>
      </c>
      <c r="H10" s="213">
        <v>0</v>
      </c>
      <c r="I10" s="213">
        <v>0</v>
      </c>
      <c r="J10" s="213">
        <v>0</v>
      </c>
      <c r="K10" s="213">
        <v>0</v>
      </c>
    </row>
    <row r="11" spans="2:11" ht="36" customHeight="1" thickBot="1" x14ac:dyDescent="0.3">
      <c r="B11" s="214" t="s">
        <v>599</v>
      </c>
      <c r="C11" s="215" t="s">
        <v>600</v>
      </c>
      <c r="D11" s="213">
        <v>0.86671276999999991</v>
      </c>
      <c r="E11" s="213">
        <v>1.3436302799999997</v>
      </c>
      <c r="F11" s="213">
        <v>1.3436302799999997</v>
      </c>
      <c r="G11" s="213">
        <v>1.3436302799999997</v>
      </c>
      <c r="H11" s="213">
        <v>5.3800000000000002E-6</v>
      </c>
      <c r="I11" s="213">
        <v>0.63575863999999993</v>
      </c>
      <c r="J11" s="213">
        <v>0</v>
      </c>
      <c r="K11" s="213">
        <v>0</v>
      </c>
    </row>
    <row r="12" spans="2:11" ht="24" customHeight="1" thickBot="1" x14ac:dyDescent="0.3">
      <c r="B12" s="214" t="s">
        <v>601</v>
      </c>
      <c r="C12" s="215" t="s">
        <v>602</v>
      </c>
      <c r="D12" s="213">
        <v>0</v>
      </c>
      <c r="E12" s="213">
        <v>0</v>
      </c>
      <c r="F12" s="213">
        <v>0</v>
      </c>
      <c r="G12" s="213">
        <v>0</v>
      </c>
      <c r="H12" s="213">
        <v>0</v>
      </c>
      <c r="I12" s="213">
        <v>0</v>
      </c>
      <c r="J12" s="213">
        <v>0</v>
      </c>
      <c r="K12" s="213">
        <v>0</v>
      </c>
    </row>
    <row r="13" spans="2:11" ht="21.75" thickBot="1" x14ac:dyDescent="0.3">
      <c r="B13" s="214" t="s">
        <v>603</v>
      </c>
      <c r="C13" s="215" t="s">
        <v>604</v>
      </c>
      <c r="D13" s="213">
        <v>53.738288999999995</v>
      </c>
      <c r="E13" s="213">
        <v>312.57762585999996</v>
      </c>
      <c r="F13" s="213">
        <v>312.57722447999998</v>
      </c>
      <c r="G13" s="213">
        <v>312.36055585000003</v>
      </c>
      <c r="H13" s="213">
        <v>1.2465715800000001</v>
      </c>
      <c r="I13" s="213">
        <v>129.94245819</v>
      </c>
      <c r="J13" s="213">
        <v>91.443253620000007</v>
      </c>
      <c r="K13" s="213">
        <v>61.404907730000005</v>
      </c>
    </row>
    <row r="14" spans="2:11" ht="24" customHeight="1" thickBot="1" x14ac:dyDescent="0.3">
      <c r="B14" s="214" t="s">
        <v>605</v>
      </c>
      <c r="C14" s="215" t="s">
        <v>606</v>
      </c>
      <c r="D14" s="213">
        <v>1181.8971929300001</v>
      </c>
      <c r="E14" s="213">
        <v>3040.6635321200019</v>
      </c>
      <c r="F14" s="213">
        <v>3028.58569549</v>
      </c>
      <c r="G14" s="213">
        <v>948.28788363000081</v>
      </c>
      <c r="H14" s="213">
        <v>25.899860650000008</v>
      </c>
      <c r="I14" s="213">
        <v>514.60105303999956</v>
      </c>
      <c r="J14" s="213">
        <v>2861.5402980099998</v>
      </c>
      <c r="K14" s="213">
        <v>2085.9894079299997</v>
      </c>
    </row>
    <row r="15" spans="2:11" ht="48" customHeight="1" thickBot="1" x14ac:dyDescent="0.3">
      <c r="B15" s="214" t="s">
        <v>607</v>
      </c>
      <c r="C15" s="215" t="s">
        <v>608</v>
      </c>
      <c r="D15" s="213">
        <v>763.60077126999795</v>
      </c>
      <c r="E15" s="213">
        <v>1496.9841868700003</v>
      </c>
      <c r="F15" s="213">
        <v>1492.3223945100001</v>
      </c>
      <c r="G15" s="213">
        <v>452.48755055999959</v>
      </c>
      <c r="H15" s="213">
        <v>13.055593669999972</v>
      </c>
      <c r="I15" s="213">
        <v>314.5571809799996</v>
      </c>
      <c r="J15" s="213">
        <v>1751.04067405</v>
      </c>
      <c r="K15" s="213">
        <v>1137.9427964099998</v>
      </c>
    </row>
    <row r="16" spans="2:11" ht="60" customHeight="1" thickBot="1" x14ac:dyDescent="0.3">
      <c r="B16" s="216" t="s">
        <v>609</v>
      </c>
      <c r="C16" s="217" t="s">
        <v>610</v>
      </c>
      <c r="D16" s="213">
        <v>0</v>
      </c>
      <c r="E16" s="213">
        <v>0</v>
      </c>
      <c r="F16" s="213">
        <v>0</v>
      </c>
      <c r="G16" s="213">
        <v>0</v>
      </c>
      <c r="H16" s="213">
        <v>0</v>
      </c>
      <c r="I16" s="213">
        <v>0</v>
      </c>
      <c r="J16" s="213">
        <v>0</v>
      </c>
      <c r="K16" s="213">
        <v>0</v>
      </c>
    </row>
    <row r="17" spans="2:11" ht="21.75" thickBot="1" x14ac:dyDescent="0.3">
      <c r="B17" s="216" t="s">
        <v>611</v>
      </c>
      <c r="C17" s="217" t="s">
        <v>612</v>
      </c>
      <c r="D17" s="213">
        <v>84.034766000000019</v>
      </c>
      <c r="E17" s="213">
        <v>115.23968484999992</v>
      </c>
      <c r="F17" s="213">
        <v>115.23968484999992</v>
      </c>
      <c r="G17" s="213">
        <v>115.23968485</v>
      </c>
      <c r="H17" s="213">
        <v>1.1396615299999997</v>
      </c>
      <c r="I17" s="213">
        <v>14.948897499999998</v>
      </c>
      <c r="J17" s="213">
        <v>105.30609934</v>
      </c>
      <c r="K17" s="213">
        <v>0</v>
      </c>
    </row>
    <row r="18" spans="2:11" ht="15.75" thickBot="1" x14ac:dyDescent="0.3">
      <c r="B18" s="218" t="s">
        <v>613</v>
      </c>
      <c r="C18" s="219" t="s">
        <v>464</v>
      </c>
      <c r="D18" s="213">
        <v>2084.1377319699977</v>
      </c>
      <c r="E18" s="213">
        <v>4966.8086599800026</v>
      </c>
      <c r="F18" s="213">
        <v>4950.0686296100002</v>
      </c>
      <c r="G18" s="213">
        <v>1829.7193051700001</v>
      </c>
      <c r="H18" s="213">
        <v>41.341692809999991</v>
      </c>
      <c r="I18" s="213">
        <v>974.68534834999923</v>
      </c>
      <c r="J18" s="213">
        <v>4809.3303250199997</v>
      </c>
      <c r="K18" s="213">
        <v>3285.3371120699999</v>
      </c>
    </row>
    <row r="19" spans="2:11" ht="39.75" customHeight="1" x14ac:dyDescent="0.25">
      <c r="B19" s="220"/>
      <c r="C19" s="220"/>
      <c r="D19" s="220"/>
      <c r="E19" s="220"/>
      <c r="F19" s="220"/>
      <c r="G19" s="220"/>
      <c r="H19" s="220"/>
      <c r="I19" s="220"/>
      <c r="J19" s="220"/>
      <c r="K19" s="220"/>
    </row>
    <row r="20" spans="2:11" x14ac:dyDescent="0.25">
      <c r="B20" s="221"/>
      <c r="C20" s="221"/>
      <c r="D20" s="221"/>
      <c r="E20" s="221"/>
      <c r="F20" s="221"/>
      <c r="G20" s="221"/>
      <c r="H20" s="221"/>
      <c r="I20" s="221"/>
      <c r="J20" s="221"/>
      <c r="K20" s="221"/>
    </row>
    <row r="21" spans="2:11" x14ac:dyDescent="0.25">
      <c r="B21" s="221"/>
      <c r="C21" s="221"/>
      <c r="D21" s="222"/>
      <c r="E21" s="221"/>
      <c r="F21" s="221"/>
      <c r="G21" s="221"/>
      <c r="H21" s="221"/>
      <c r="I21" s="221"/>
      <c r="J21" s="221"/>
      <c r="K21" s="221"/>
    </row>
    <row r="22" spans="2:11" x14ac:dyDescent="0.25">
      <c r="B22" s="221"/>
      <c r="C22" s="221"/>
      <c r="D22" s="221"/>
      <c r="E22" s="221"/>
      <c r="F22" s="221"/>
      <c r="G22" s="221"/>
      <c r="H22" s="221"/>
      <c r="I22" s="221"/>
      <c r="J22" s="221"/>
      <c r="K22" s="221"/>
    </row>
    <row r="23" spans="2:11" x14ac:dyDescent="0.25">
      <c r="B23" s="221"/>
      <c r="C23" s="221"/>
      <c r="D23" s="221"/>
      <c r="E23" s="221"/>
      <c r="F23" s="221"/>
      <c r="G23" s="221"/>
      <c r="H23" s="221"/>
      <c r="I23" s="221"/>
      <c r="J23" s="221"/>
      <c r="K23" s="221"/>
    </row>
    <row r="24" spans="2:11" x14ac:dyDescent="0.25">
      <c r="B24" s="221"/>
      <c r="C24" s="221"/>
      <c r="D24" s="221"/>
      <c r="E24" s="221"/>
      <c r="F24" s="221"/>
      <c r="G24" s="221"/>
      <c r="H24" s="221"/>
      <c r="I24" s="221"/>
      <c r="J24" s="221"/>
      <c r="K24" s="221"/>
    </row>
    <row r="25" spans="2:11" x14ac:dyDescent="0.25">
      <c r="B25" s="221"/>
      <c r="C25" s="221"/>
      <c r="D25" s="221"/>
      <c r="E25" s="221"/>
      <c r="F25" s="221"/>
      <c r="G25" s="221"/>
      <c r="H25" s="221"/>
      <c r="I25" s="221"/>
      <c r="J25" s="221"/>
      <c r="K25" s="221"/>
    </row>
    <row r="29" spans="2:11" ht="24" customHeight="1" x14ac:dyDescent="0.25"/>
    <row r="30" spans="2:11" ht="24" customHeight="1" x14ac:dyDescent="0.25"/>
    <row r="39" ht="36" customHeight="1" x14ac:dyDescent="0.25"/>
    <row r="49" spans="2:11" ht="36" customHeight="1" x14ac:dyDescent="0.25"/>
    <row r="50" spans="2:11" ht="48" customHeight="1" x14ac:dyDescent="0.25"/>
    <row r="51" spans="2:11" ht="15.75" x14ac:dyDescent="0.25">
      <c r="B51" s="1256"/>
      <c r="C51" s="1256"/>
      <c r="D51" s="1256"/>
      <c r="E51" s="1256"/>
      <c r="F51" s="1256"/>
      <c r="G51" s="1256"/>
      <c r="H51" s="1256"/>
      <c r="I51" s="1256"/>
      <c r="J51" s="1256"/>
      <c r="K51" s="1256"/>
    </row>
  </sheetData>
  <mergeCells count="12">
    <mergeCell ref="B51:C51"/>
    <mergeCell ref="D51:G51"/>
    <mergeCell ref="H51:K51"/>
    <mergeCell ref="B2:K2"/>
    <mergeCell ref="D5:G5"/>
    <mergeCell ref="H5:I5"/>
    <mergeCell ref="J5:K5"/>
    <mergeCell ref="D6:D7"/>
    <mergeCell ref="E6:G6"/>
    <mergeCell ref="H6:H7"/>
    <mergeCell ref="I6:I7"/>
    <mergeCell ref="K6:K7"/>
  </mergeCells>
  <pageMargins left="0.7" right="0.7" top="0.75" bottom="0.75" header="0.3" footer="0.3"/>
  <pageSetup paperSize="9" orientation="portrait"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2E168-166E-4B40-BF1E-A928A315C734}">
  <sheetPr codeName="Sheet21">
    <tabColor rgb="FF00A976"/>
  </sheetPr>
  <dimension ref="B2:P34"/>
  <sheetViews>
    <sheetView showGridLines="0" zoomScale="70" zoomScaleNormal="70" workbookViewId="0">
      <selection activeCell="R29" sqref="R29"/>
    </sheetView>
  </sheetViews>
  <sheetFormatPr defaultColWidth="8" defaultRowHeight="15" x14ac:dyDescent="0.25"/>
  <cols>
    <col min="1" max="1" width="3.125" style="224" customWidth="1"/>
    <col min="2" max="2" width="8" style="224"/>
    <col min="3" max="3" width="22.25" style="224" customWidth="1"/>
    <col min="4" max="4" width="17" style="224" bestFit="1" customWidth="1"/>
    <col min="5" max="5" width="16.25" style="224" bestFit="1" customWidth="1"/>
    <col min="6" max="6" width="12.625" style="224" bestFit="1" customWidth="1"/>
    <col min="7" max="7" width="14.625" style="224" bestFit="1" customWidth="1"/>
    <col min="8" max="8" width="13.75" style="224" bestFit="1" customWidth="1"/>
    <col min="9" max="9" width="12.125" style="224" bestFit="1" customWidth="1"/>
    <col min="10" max="10" width="11" style="224" bestFit="1" customWidth="1"/>
    <col min="11" max="11" width="11.75" style="224" bestFit="1" customWidth="1"/>
    <col min="12" max="12" width="11.5" style="224" bestFit="1" customWidth="1"/>
    <col min="13" max="14" width="12.125" style="224" bestFit="1" customWidth="1"/>
    <col min="15" max="15" width="13.75" style="224" bestFit="1" customWidth="1"/>
    <col min="16" max="16384" width="8" style="224"/>
  </cols>
  <sheetData>
    <row r="2" spans="2:16" ht="20.25" x14ac:dyDescent="0.25">
      <c r="B2" s="1272" t="s">
        <v>20</v>
      </c>
      <c r="C2" s="1272"/>
      <c r="D2" s="1272"/>
      <c r="E2" s="1272"/>
      <c r="F2" s="1272"/>
      <c r="G2" s="1272"/>
      <c r="H2" s="1272"/>
      <c r="I2" s="1272"/>
      <c r="J2" s="1272"/>
      <c r="K2" s="1272"/>
      <c r="L2" s="1272"/>
      <c r="M2" s="1272"/>
      <c r="N2" s="1272"/>
      <c r="O2" s="1272"/>
      <c r="P2" s="223"/>
    </row>
    <row r="3" spans="2:16" x14ac:dyDescent="0.25">
      <c r="B3" s="1273"/>
      <c r="C3" s="1273"/>
      <c r="D3" s="1273"/>
      <c r="E3" s="1273"/>
      <c r="F3" s="1273"/>
      <c r="G3" s="1273"/>
      <c r="H3" s="1273"/>
      <c r="I3" s="1273"/>
      <c r="J3" s="1273"/>
      <c r="K3" s="1273"/>
      <c r="L3" s="1273"/>
      <c r="M3" s="1273"/>
      <c r="N3" s="1273"/>
      <c r="O3" s="1273"/>
      <c r="P3" s="1273"/>
    </row>
    <row r="4" spans="2:16" x14ac:dyDescent="0.25">
      <c r="B4" s="1"/>
      <c r="C4" s="1"/>
      <c r="D4" s="805" t="s">
        <v>68</v>
      </c>
      <c r="E4" s="805" t="s">
        <v>69</v>
      </c>
      <c r="F4" s="805" t="s">
        <v>70</v>
      </c>
      <c r="G4" s="805" t="s">
        <v>71</v>
      </c>
      <c r="H4" s="805" t="s">
        <v>72</v>
      </c>
      <c r="I4" s="805" t="s">
        <v>189</v>
      </c>
      <c r="J4" s="805" t="s">
        <v>214</v>
      </c>
      <c r="K4" s="805" t="s">
        <v>257</v>
      </c>
      <c r="L4" s="805" t="s">
        <v>253</v>
      </c>
      <c r="M4" s="805" t="s">
        <v>255</v>
      </c>
      <c r="N4" s="805" t="s">
        <v>614</v>
      </c>
      <c r="O4" s="805" t="s">
        <v>615</v>
      </c>
      <c r="P4"/>
    </row>
    <row r="5" spans="2:16" x14ac:dyDescent="0.25">
      <c r="B5" s="1"/>
      <c r="C5" s="1"/>
      <c r="D5" s="1274" t="s">
        <v>616</v>
      </c>
      <c r="E5" s="1275"/>
      <c r="F5" s="1275"/>
      <c r="G5" s="1275"/>
      <c r="H5" s="1275"/>
      <c r="I5" s="1275"/>
      <c r="J5" s="1275"/>
      <c r="K5" s="1275"/>
      <c r="L5" s="1275"/>
      <c r="M5" s="1275"/>
      <c r="N5" s="1275"/>
      <c r="O5" s="1276"/>
      <c r="P5"/>
    </row>
    <row r="6" spans="2:16" x14ac:dyDescent="0.25">
      <c r="B6" s="1"/>
      <c r="C6" s="1"/>
      <c r="D6" s="1277" t="s">
        <v>617</v>
      </c>
      <c r="E6" s="1278"/>
      <c r="F6" s="1279"/>
      <c r="G6" s="1267" t="s">
        <v>618</v>
      </c>
      <c r="H6" s="1260"/>
      <c r="I6" s="1260"/>
      <c r="J6" s="1260"/>
      <c r="K6" s="1260"/>
      <c r="L6" s="1260"/>
      <c r="M6" s="1260"/>
      <c r="N6" s="1260"/>
      <c r="O6" s="1261"/>
      <c r="P6"/>
    </row>
    <row r="7" spans="2:16" ht="75.75" thickBot="1" x14ac:dyDescent="0.3">
      <c r="B7" s="1" t="s">
        <v>73</v>
      </c>
      <c r="C7" s="1"/>
      <c r="D7" s="810"/>
      <c r="E7" s="811" t="s">
        <v>619</v>
      </c>
      <c r="F7" s="811" t="s">
        <v>620</v>
      </c>
      <c r="G7" s="812"/>
      <c r="H7" s="811" t="s">
        <v>621</v>
      </c>
      <c r="I7" s="811" t="s">
        <v>622</v>
      </c>
      <c r="J7" s="811" t="s">
        <v>623</v>
      </c>
      <c r="K7" s="811" t="s">
        <v>624</v>
      </c>
      <c r="L7" s="811" t="s">
        <v>625</v>
      </c>
      <c r="M7" s="811" t="s">
        <v>626</v>
      </c>
      <c r="N7" s="811" t="s">
        <v>627</v>
      </c>
      <c r="O7" s="811" t="s">
        <v>628</v>
      </c>
      <c r="P7"/>
    </row>
    <row r="8" spans="2:16" ht="24.75" thickBot="1" x14ac:dyDescent="0.3">
      <c r="B8" s="813" t="s">
        <v>593</v>
      </c>
      <c r="C8" s="814" t="s">
        <v>629</v>
      </c>
      <c r="D8" s="818">
        <v>77520.974082999994</v>
      </c>
      <c r="E8" s="818">
        <v>77520.974082999994</v>
      </c>
      <c r="F8" s="818">
        <v>0</v>
      </c>
      <c r="G8" s="818">
        <v>0</v>
      </c>
      <c r="H8" s="818">
        <v>0</v>
      </c>
      <c r="I8" s="818">
        <v>0</v>
      </c>
      <c r="J8" s="818">
        <v>0</v>
      </c>
      <c r="K8" s="818">
        <v>0</v>
      </c>
      <c r="L8" s="818">
        <v>0</v>
      </c>
      <c r="M8" s="818">
        <v>0</v>
      </c>
      <c r="N8" s="818">
        <v>0</v>
      </c>
      <c r="O8" s="818">
        <v>0</v>
      </c>
      <c r="P8"/>
    </row>
    <row r="9" spans="2:16" ht="15.75" thickBot="1" x14ac:dyDescent="0.3">
      <c r="B9" s="813" t="s">
        <v>595</v>
      </c>
      <c r="C9" s="814" t="s">
        <v>596</v>
      </c>
      <c r="D9" s="818">
        <v>556622.31005694566</v>
      </c>
      <c r="E9" s="818">
        <v>556285.45662484574</v>
      </c>
      <c r="F9" s="818">
        <v>336.85343210000002</v>
      </c>
      <c r="G9" s="818">
        <v>7692.618604799999</v>
      </c>
      <c r="H9" s="818">
        <v>6715.3644074400008</v>
      </c>
      <c r="I9" s="818">
        <v>118.84334567000003</v>
      </c>
      <c r="J9" s="818">
        <v>109.41017398000001</v>
      </c>
      <c r="K9" s="818">
        <v>110.00938038999999</v>
      </c>
      <c r="L9" s="818">
        <v>206.31179246000002</v>
      </c>
      <c r="M9" s="818">
        <v>126.29444851</v>
      </c>
      <c r="N9" s="818">
        <v>306.38505635000001</v>
      </c>
      <c r="O9" s="818">
        <v>7605.5994272399994</v>
      </c>
      <c r="P9"/>
    </row>
    <row r="10" spans="2:16" ht="15.75" thickBot="1" x14ac:dyDescent="0.3">
      <c r="B10" s="813" t="s">
        <v>597</v>
      </c>
      <c r="C10" s="815" t="s">
        <v>598</v>
      </c>
      <c r="D10" s="818">
        <v>143.95420799999999</v>
      </c>
      <c r="E10" s="818">
        <v>143.95420799999999</v>
      </c>
      <c r="F10" s="818">
        <v>0</v>
      </c>
      <c r="G10" s="818">
        <v>0</v>
      </c>
      <c r="H10" s="818">
        <v>0</v>
      </c>
      <c r="I10" s="818">
        <v>0</v>
      </c>
      <c r="J10" s="818">
        <v>0</v>
      </c>
      <c r="K10" s="818">
        <v>0</v>
      </c>
      <c r="L10" s="818">
        <v>0</v>
      </c>
      <c r="M10" s="818">
        <v>0</v>
      </c>
      <c r="N10" s="818">
        <v>0</v>
      </c>
      <c r="O10" s="818">
        <v>0</v>
      </c>
      <c r="P10"/>
    </row>
    <row r="11" spans="2:16" ht="15.75" thickBot="1" x14ac:dyDescent="0.3">
      <c r="B11" s="813" t="s">
        <v>599</v>
      </c>
      <c r="C11" s="815" t="s">
        <v>600</v>
      </c>
      <c r="D11" s="818">
        <v>13507.477923660001</v>
      </c>
      <c r="E11" s="818">
        <v>13507.477923660001</v>
      </c>
      <c r="F11" s="818">
        <v>0</v>
      </c>
      <c r="G11" s="818">
        <v>1.3436302799999997</v>
      </c>
      <c r="H11" s="818">
        <v>1.3436302799999997</v>
      </c>
      <c r="I11" s="818">
        <v>0</v>
      </c>
      <c r="J11" s="818">
        <v>0</v>
      </c>
      <c r="K11" s="818">
        <v>0</v>
      </c>
      <c r="L11" s="818">
        <v>0</v>
      </c>
      <c r="M11" s="818">
        <v>0</v>
      </c>
      <c r="N11" s="818">
        <v>0</v>
      </c>
      <c r="O11" s="818">
        <v>1.3436302799999997</v>
      </c>
      <c r="P11"/>
    </row>
    <row r="12" spans="2:16" ht="15.75" thickBot="1" x14ac:dyDescent="0.3">
      <c r="B12" s="813" t="s">
        <v>601</v>
      </c>
      <c r="C12" s="815" t="s">
        <v>602</v>
      </c>
      <c r="D12" s="818">
        <v>3500.7734973300003</v>
      </c>
      <c r="E12" s="818">
        <v>3500.7734973300003</v>
      </c>
      <c r="F12" s="818">
        <v>0</v>
      </c>
      <c r="G12" s="818">
        <v>0</v>
      </c>
      <c r="H12" s="818">
        <v>0</v>
      </c>
      <c r="I12" s="818">
        <v>0</v>
      </c>
      <c r="J12" s="818">
        <v>0</v>
      </c>
      <c r="K12" s="818">
        <v>0</v>
      </c>
      <c r="L12" s="818">
        <v>0</v>
      </c>
      <c r="M12" s="818">
        <v>0</v>
      </c>
      <c r="N12" s="818">
        <v>0</v>
      </c>
      <c r="O12" s="818">
        <v>0</v>
      </c>
      <c r="P12"/>
    </row>
    <row r="13" spans="2:16" ht="15.75" thickBot="1" x14ac:dyDescent="0.3">
      <c r="B13" s="813" t="s">
        <v>603</v>
      </c>
      <c r="C13" s="815" t="s">
        <v>604</v>
      </c>
      <c r="D13" s="818">
        <v>61867.839297449689</v>
      </c>
      <c r="E13" s="818">
        <v>61867.185560999693</v>
      </c>
      <c r="F13" s="818">
        <v>0.65373644999999991</v>
      </c>
      <c r="G13" s="818">
        <v>892.80981237000003</v>
      </c>
      <c r="H13" s="818">
        <v>661.71611710000002</v>
      </c>
      <c r="I13" s="818">
        <v>3.6207570499999995</v>
      </c>
      <c r="J13" s="818">
        <v>12.705654619999999</v>
      </c>
      <c r="K13" s="818">
        <v>16.362208499999998</v>
      </c>
      <c r="L13" s="818">
        <v>3.8401152499999989</v>
      </c>
      <c r="M13" s="818">
        <v>44.579495829999999</v>
      </c>
      <c r="N13" s="818">
        <v>149.98546401999999</v>
      </c>
      <c r="O13" s="818">
        <v>881.24828830000013</v>
      </c>
      <c r="P13"/>
    </row>
    <row r="14" spans="2:16" ht="15.75" thickBot="1" x14ac:dyDescent="0.3">
      <c r="B14" s="813" t="s">
        <v>605</v>
      </c>
      <c r="C14" s="815" t="s">
        <v>606</v>
      </c>
      <c r="D14" s="818">
        <v>257833.26442687001</v>
      </c>
      <c r="E14" s="818">
        <v>257763.49622375</v>
      </c>
      <c r="F14" s="818">
        <v>69.76820312000001</v>
      </c>
      <c r="G14" s="818">
        <v>4033.1576508900002</v>
      </c>
      <c r="H14" s="818">
        <v>4007.8555568100005</v>
      </c>
      <c r="I14" s="818">
        <v>6.2295089200000007</v>
      </c>
      <c r="J14" s="818">
        <v>17.016891409999999</v>
      </c>
      <c r="K14" s="818">
        <v>2.0556937499999997</v>
      </c>
      <c r="L14" s="818">
        <v>0</v>
      </c>
      <c r="M14" s="818">
        <v>0</v>
      </c>
      <c r="N14" s="818">
        <v>0</v>
      </c>
      <c r="O14" s="818">
        <v>3965.2500656499997</v>
      </c>
      <c r="P14"/>
    </row>
    <row r="15" spans="2:16" ht="15.75" thickBot="1" x14ac:dyDescent="0.3">
      <c r="B15" s="813" t="s">
        <v>607</v>
      </c>
      <c r="C15" s="815" t="s">
        <v>630</v>
      </c>
      <c r="D15" s="818">
        <v>91539.997848940009</v>
      </c>
      <c r="E15" s="818">
        <v>91473.302654390005</v>
      </c>
      <c r="F15" s="818">
        <v>66.695194550000011</v>
      </c>
      <c r="G15" s="818">
        <v>2469.47897328</v>
      </c>
      <c r="H15" s="818">
        <v>2453.6356190500001</v>
      </c>
      <c r="I15" s="818">
        <v>6.2295089200000007</v>
      </c>
      <c r="J15" s="818">
        <v>7.5581515599999998</v>
      </c>
      <c r="K15" s="818">
        <v>2.0556937499999997</v>
      </c>
      <c r="L15" s="818">
        <v>0</v>
      </c>
      <c r="M15" s="818">
        <v>0</v>
      </c>
      <c r="N15" s="818">
        <v>0</v>
      </c>
      <c r="O15" s="818">
        <v>2418.3071212199998</v>
      </c>
      <c r="P15"/>
    </row>
    <row r="16" spans="2:16" ht="15.75" thickBot="1" x14ac:dyDescent="0.3">
      <c r="B16" s="813" t="s">
        <v>609</v>
      </c>
      <c r="C16" s="815" t="s">
        <v>608</v>
      </c>
      <c r="D16" s="818">
        <v>219769.00070363597</v>
      </c>
      <c r="E16" s="818">
        <v>219502.56921110599</v>
      </c>
      <c r="F16" s="818">
        <v>266.43149253000001</v>
      </c>
      <c r="G16" s="818">
        <v>2765.3075112599995</v>
      </c>
      <c r="H16" s="818">
        <v>2044.44910325</v>
      </c>
      <c r="I16" s="818">
        <v>108.99307970000004</v>
      </c>
      <c r="J16" s="818">
        <v>79.687627950000007</v>
      </c>
      <c r="K16" s="818">
        <v>91.591478139999992</v>
      </c>
      <c r="L16" s="818">
        <v>202.47167721</v>
      </c>
      <c r="M16" s="818">
        <v>81.714952679999996</v>
      </c>
      <c r="N16" s="818">
        <v>156.39959233000005</v>
      </c>
      <c r="O16" s="818">
        <v>2757.7574430100003</v>
      </c>
      <c r="P16"/>
    </row>
    <row r="17" spans="2:16" ht="15.75" thickBot="1" x14ac:dyDescent="0.3">
      <c r="B17" s="813" t="s">
        <v>611</v>
      </c>
      <c r="C17" s="814" t="s">
        <v>631</v>
      </c>
      <c r="D17" s="818">
        <v>67728.539716870015</v>
      </c>
      <c r="E17" s="818">
        <v>67728.539716870015</v>
      </c>
      <c r="F17" s="818">
        <v>0</v>
      </c>
      <c r="G17" s="818">
        <v>0</v>
      </c>
      <c r="H17" s="818">
        <v>0</v>
      </c>
      <c r="I17" s="818">
        <v>0</v>
      </c>
      <c r="J17" s="818">
        <v>0</v>
      </c>
      <c r="K17" s="818">
        <v>0</v>
      </c>
      <c r="L17" s="818">
        <v>0</v>
      </c>
      <c r="M17" s="818">
        <v>0</v>
      </c>
      <c r="N17" s="818">
        <v>0</v>
      </c>
      <c r="O17" s="818">
        <v>0</v>
      </c>
      <c r="P17"/>
    </row>
    <row r="18" spans="2:16" ht="15.75" thickBot="1" x14ac:dyDescent="0.3">
      <c r="B18" s="816" t="s">
        <v>613</v>
      </c>
      <c r="C18" s="815" t="s">
        <v>598</v>
      </c>
      <c r="D18" s="818">
        <v>339.29785555999996</v>
      </c>
      <c r="E18" s="818">
        <v>339.29785555999996</v>
      </c>
      <c r="F18" s="818">
        <v>0</v>
      </c>
      <c r="G18" s="818">
        <v>0</v>
      </c>
      <c r="H18" s="818">
        <v>0</v>
      </c>
      <c r="I18" s="818">
        <v>0</v>
      </c>
      <c r="J18" s="818">
        <v>0</v>
      </c>
      <c r="K18" s="818">
        <v>0</v>
      </c>
      <c r="L18" s="818">
        <v>0</v>
      </c>
      <c r="M18" s="818">
        <v>0</v>
      </c>
      <c r="N18" s="818">
        <v>0</v>
      </c>
      <c r="O18" s="818">
        <v>0</v>
      </c>
      <c r="P18"/>
    </row>
    <row r="19" spans="2:16" ht="15.75" thickBot="1" x14ac:dyDescent="0.3">
      <c r="B19" s="816" t="s">
        <v>632</v>
      </c>
      <c r="C19" s="815" t="s">
        <v>600</v>
      </c>
      <c r="D19" s="818">
        <v>5124.4100845099993</v>
      </c>
      <c r="E19" s="818">
        <v>5124.4100845099993</v>
      </c>
      <c r="F19" s="818">
        <v>0</v>
      </c>
      <c r="G19" s="818">
        <v>0</v>
      </c>
      <c r="H19" s="818">
        <v>0</v>
      </c>
      <c r="I19" s="818">
        <v>0</v>
      </c>
      <c r="J19" s="818">
        <v>0</v>
      </c>
      <c r="K19" s="818">
        <v>0</v>
      </c>
      <c r="L19" s="818">
        <v>0</v>
      </c>
      <c r="M19" s="818">
        <v>0</v>
      </c>
      <c r="N19" s="818">
        <v>0</v>
      </c>
      <c r="O19" s="818">
        <v>0</v>
      </c>
      <c r="P19"/>
    </row>
    <row r="20" spans="2:16" ht="15.75" thickBot="1" x14ac:dyDescent="0.3">
      <c r="B20" s="816" t="s">
        <v>633</v>
      </c>
      <c r="C20" s="815" t="s">
        <v>602</v>
      </c>
      <c r="D20" s="818">
        <v>53874.20532576002</v>
      </c>
      <c r="E20" s="818">
        <v>53874.20532576002</v>
      </c>
      <c r="F20" s="818">
        <v>0</v>
      </c>
      <c r="G20" s="818">
        <v>0</v>
      </c>
      <c r="H20" s="818">
        <v>0</v>
      </c>
      <c r="I20" s="818">
        <v>0</v>
      </c>
      <c r="J20" s="818">
        <v>0</v>
      </c>
      <c r="K20" s="818">
        <v>0</v>
      </c>
      <c r="L20" s="818">
        <v>0</v>
      </c>
      <c r="M20" s="818">
        <v>0</v>
      </c>
      <c r="N20" s="818">
        <v>0</v>
      </c>
      <c r="O20" s="818">
        <v>0</v>
      </c>
      <c r="P20"/>
    </row>
    <row r="21" spans="2:16" ht="15.75" thickBot="1" x14ac:dyDescent="0.3">
      <c r="B21" s="816" t="s">
        <v>634</v>
      </c>
      <c r="C21" s="815" t="s">
        <v>604</v>
      </c>
      <c r="D21" s="818">
        <v>0</v>
      </c>
      <c r="E21" s="818">
        <v>0</v>
      </c>
      <c r="F21" s="818">
        <v>0</v>
      </c>
      <c r="G21" s="818">
        <v>0</v>
      </c>
      <c r="H21" s="818">
        <v>0</v>
      </c>
      <c r="I21" s="818">
        <v>0</v>
      </c>
      <c r="J21" s="818">
        <v>0</v>
      </c>
      <c r="K21" s="818">
        <v>0</v>
      </c>
      <c r="L21" s="818">
        <v>0</v>
      </c>
      <c r="M21" s="818">
        <v>0</v>
      </c>
      <c r="N21" s="818">
        <v>0</v>
      </c>
      <c r="O21" s="818">
        <v>0</v>
      </c>
      <c r="P21"/>
    </row>
    <row r="22" spans="2:16" ht="15.75" thickBot="1" x14ac:dyDescent="0.3">
      <c r="B22" s="816" t="s">
        <v>635</v>
      </c>
      <c r="C22" s="815" t="s">
        <v>606</v>
      </c>
      <c r="D22" s="818">
        <v>8390.6264510400015</v>
      </c>
      <c r="E22" s="818">
        <v>8390.6264510400015</v>
      </c>
      <c r="F22" s="818">
        <v>0</v>
      </c>
      <c r="G22" s="818">
        <v>0</v>
      </c>
      <c r="H22" s="818">
        <v>0</v>
      </c>
      <c r="I22" s="818">
        <v>0</v>
      </c>
      <c r="J22" s="818">
        <v>0</v>
      </c>
      <c r="K22" s="818">
        <v>0</v>
      </c>
      <c r="L22" s="818">
        <v>0</v>
      </c>
      <c r="M22" s="818">
        <v>0</v>
      </c>
      <c r="N22" s="818">
        <v>0</v>
      </c>
      <c r="O22" s="818">
        <v>0</v>
      </c>
      <c r="P22"/>
    </row>
    <row r="23" spans="2:16" ht="15.75" thickBot="1" x14ac:dyDescent="0.3">
      <c r="B23" s="816" t="s">
        <v>636</v>
      </c>
      <c r="C23" s="814" t="s">
        <v>637</v>
      </c>
      <c r="D23" s="818">
        <v>97875.656325520016</v>
      </c>
      <c r="E23" s="819"/>
      <c r="F23" s="819"/>
      <c r="G23" s="818">
        <v>1119.2060857899996</v>
      </c>
      <c r="H23" s="819"/>
      <c r="I23" s="819"/>
      <c r="J23" s="819"/>
      <c r="K23" s="819"/>
      <c r="L23" s="819"/>
      <c r="M23" s="819"/>
      <c r="N23" s="819"/>
      <c r="O23" s="818">
        <v>1102.1196937499994</v>
      </c>
      <c r="P23"/>
    </row>
    <row r="24" spans="2:16" ht="15.75" thickBot="1" x14ac:dyDescent="0.3">
      <c r="B24" s="816" t="s">
        <v>638</v>
      </c>
      <c r="C24" s="815" t="s">
        <v>598</v>
      </c>
      <c r="D24" s="818">
        <v>0</v>
      </c>
      <c r="E24" s="819"/>
      <c r="F24" s="819"/>
      <c r="G24" s="818">
        <v>0</v>
      </c>
      <c r="H24" s="819"/>
      <c r="I24" s="819"/>
      <c r="J24" s="819"/>
      <c r="K24" s="819"/>
      <c r="L24" s="819"/>
      <c r="M24" s="819"/>
      <c r="N24" s="819"/>
      <c r="O24" s="818">
        <v>0</v>
      </c>
      <c r="P24"/>
    </row>
    <row r="25" spans="2:16" ht="15.75" thickBot="1" x14ac:dyDescent="0.3">
      <c r="B25" s="816" t="s">
        <v>639</v>
      </c>
      <c r="C25" s="815" t="s">
        <v>600</v>
      </c>
      <c r="D25" s="818">
        <v>7995.2006677200006</v>
      </c>
      <c r="E25" s="819"/>
      <c r="F25" s="819"/>
      <c r="G25" s="818">
        <v>0</v>
      </c>
      <c r="H25" s="819"/>
      <c r="I25" s="819"/>
      <c r="J25" s="819"/>
      <c r="K25" s="819"/>
      <c r="L25" s="819"/>
      <c r="M25" s="819"/>
      <c r="N25" s="819"/>
      <c r="O25" s="818">
        <v>0</v>
      </c>
      <c r="P25"/>
    </row>
    <row r="26" spans="2:16" ht="15.75" thickBot="1" x14ac:dyDescent="0.3">
      <c r="B26" s="816" t="s">
        <v>640</v>
      </c>
      <c r="C26" s="815" t="s">
        <v>602</v>
      </c>
      <c r="D26" s="818">
        <v>565.21047851999981</v>
      </c>
      <c r="E26" s="819"/>
      <c r="F26" s="819"/>
      <c r="G26" s="818">
        <v>0</v>
      </c>
      <c r="H26" s="819"/>
      <c r="I26" s="819"/>
      <c r="J26" s="819"/>
      <c r="K26" s="819"/>
      <c r="L26" s="819"/>
      <c r="M26" s="819"/>
      <c r="N26" s="819"/>
      <c r="O26" s="818">
        <v>0</v>
      </c>
      <c r="P26"/>
    </row>
    <row r="27" spans="2:16" ht="15.75" thickBot="1" x14ac:dyDescent="0.3">
      <c r="B27" s="816" t="s">
        <v>641</v>
      </c>
      <c r="C27" s="815" t="s">
        <v>604</v>
      </c>
      <c r="D27" s="818">
        <v>6262.3861937499987</v>
      </c>
      <c r="E27" s="819"/>
      <c r="F27" s="819"/>
      <c r="G27" s="818">
        <v>73.439457849999982</v>
      </c>
      <c r="H27" s="819"/>
      <c r="I27" s="819"/>
      <c r="J27" s="819"/>
      <c r="K27" s="819"/>
      <c r="L27" s="819"/>
      <c r="M27" s="819"/>
      <c r="N27" s="819"/>
      <c r="O27" s="818">
        <v>72.250696000000005</v>
      </c>
      <c r="P27"/>
    </row>
    <row r="28" spans="2:16" ht="15.75" thickBot="1" x14ac:dyDescent="0.3">
      <c r="B28" s="816" t="s">
        <v>642</v>
      </c>
      <c r="C28" s="815" t="s">
        <v>606</v>
      </c>
      <c r="D28" s="818">
        <v>69392.004194869995</v>
      </c>
      <c r="E28" s="819"/>
      <c r="F28" s="819"/>
      <c r="G28" s="818">
        <v>923.06998547999956</v>
      </c>
      <c r="H28" s="819"/>
      <c r="I28" s="819"/>
      <c r="J28" s="819"/>
      <c r="K28" s="819"/>
      <c r="L28" s="819"/>
      <c r="M28" s="819"/>
      <c r="N28" s="819"/>
      <c r="O28" s="818">
        <v>911.2190349899995</v>
      </c>
      <c r="P28"/>
    </row>
    <row r="29" spans="2:16" ht="15.75" thickBot="1" x14ac:dyDescent="0.3">
      <c r="B29" s="816" t="s">
        <v>643</v>
      </c>
      <c r="C29" s="815" t="s">
        <v>608</v>
      </c>
      <c r="D29" s="818">
        <v>13660.854790660031</v>
      </c>
      <c r="E29" s="819"/>
      <c r="F29" s="819"/>
      <c r="G29" s="818">
        <v>122.69664246000006</v>
      </c>
      <c r="H29" s="819"/>
      <c r="I29" s="819"/>
      <c r="J29" s="819"/>
      <c r="K29" s="819"/>
      <c r="L29" s="819"/>
      <c r="M29" s="819"/>
      <c r="N29" s="819"/>
      <c r="O29" s="818">
        <v>118.64996276000004</v>
      </c>
      <c r="P29"/>
    </row>
    <row r="30" spans="2:16" ht="15.75" thickBot="1" x14ac:dyDescent="0.3">
      <c r="B30" s="816" t="s">
        <v>644</v>
      </c>
      <c r="C30" s="817" t="s">
        <v>464</v>
      </c>
      <c r="D30" s="818">
        <v>799747.48018233571</v>
      </c>
      <c r="E30" s="818">
        <v>701534.97042471566</v>
      </c>
      <c r="F30" s="818">
        <v>336.85343210000002</v>
      </c>
      <c r="G30" s="818">
        <v>8811.8246905899978</v>
      </c>
      <c r="H30" s="818">
        <v>6715.3644074400008</v>
      </c>
      <c r="I30" s="818">
        <v>118.84334567000003</v>
      </c>
      <c r="J30" s="818">
        <v>109.41017398000001</v>
      </c>
      <c r="K30" s="818">
        <v>110.00938038999999</v>
      </c>
      <c r="L30" s="818">
        <v>206.31179246000002</v>
      </c>
      <c r="M30" s="818">
        <v>126.29444851</v>
      </c>
      <c r="N30" s="818">
        <v>306.38505635000001</v>
      </c>
      <c r="O30" s="818">
        <v>8707.7191209899993</v>
      </c>
      <c r="P30"/>
    </row>
    <row r="34" spans="5:5" x14ac:dyDescent="0.25">
      <c r="E34" s="229"/>
    </row>
  </sheetData>
  <mergeCells count="5">
    <mergeCell ref="B2:O2"/>
    <mergeCell ref="B3:P3"/>
    <mergeCell ref="D5:O5"/>
    <mergeCell ref="D6:F6"/>
    <mergeCell ref="G6:O6"/>
  </mergeCells>
  <pageMargins left="0.7" right="0.7" top="0.75" bottom="0.75" header="0.3" footer="0.3"/>
  <pageSetup paperSize="9" orientation="portrait"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12746-BAD5-41BE-B26E-726A57F9B4DE}">
  <sheetPr codeName="Sheet22">
    <tabColor rgb="FF00A976"/>
  </sheetPr>
  <dimension ref="B1:G40"/>
  <sheetViews>
    <sheetView showGridLines="0" workbookViewId="0">
      <selection activeCell="B21" sqref="B21:G21"/>
    </sheetView>
  </sheetViews>
  <sheetFormatPr defaultColWidth="18" defaultRowHeight="15" x14ac:dyDescent="0.25"/>
  <cols>
    <col min="1" max="1" width="3.125" style="37" customWidth="1"/>
    <col min="2" max="2" width="6" style="37" customWidth="1"/>
    <col min="3" max="3" width="32.875" style="37" customWidth="1"/>
    <col min="4" max="4" width="19.75" style="37" bestFit="1" customWidth="1"/>
    <col min="5" max="5" width="27.375" style="37" customWidth="1"/>
    <col min="6" max="16384" width="18" style="37"/>
  </cols>
  <sheetData>
    <row r="1" spans="2:7" ht="9.9499999999999993" customHeight="1" x14ac:dyDescent="0.25"/>
    <row r="2" spans="2:7" ht="20.25" customHeight="1" x14ac:dyDescent="0.25">
      <c r="B2" s="1281" t="s">
        <v>21</v>
      </c>
      <c r="C2" s="1281"/>
      <c r="D2" s="1281"/>
      <c r="E2" s="1281"/>
      <c r="F2" s="230"/>
      <c r="G2" s="230"/>
    </row>
    <row r="3" spans="2:7" ht="15.75" x14ac:dyDescent="0.25">
      <c r="B3" s="1281"/>
      <c r="C3" s="1281"/>
      <c r="D3" s="1281"/>
      <c r="E3" s="1281"/>
      <c r="F3" s="230"/>
      <c r="G3" s="230"/>
    </row>
    <row r="4" spans="2:7" ht="16.5" thickBot="1" x14ac:dyDescent="0.3">
      <c r="B4" s="230"/>
      <c r="C4" s="230"/>
      <c r="D4" s="230"/>
      <c r="E4" s="230"/>
      <c r="F4" s="230"/>
      <c r="G4" s="230"/>
    </row>
    <row r="5" spans="2:7" ht="15.75" thickBot="1" x14ac:dyDescent="0.3">
      <c r="B5" s="826"/>
      <c r="C5" s="827"/>
      <c r="D5" s="821" t="s">
        <v>68</v>
      </c>
      <c r="E5" s="822" t="s">
        <v>69</v>
      </c>
      <c r="F5" s="233"/>
      <c r="G5" s="232"/>
    </row>
    <row r="6" spans="2:7" ht="16.5" thickBot="1" x14ac:dyDescent="0.3">
      <c r="B6" s="828"/>
      <c r="C6" s="823"/>
      <c r="D6" s="1282" t="s">
        <v>645</v>
      </c>
      <c r="E6" s="1283"/>
      <c r="F6" s="230"/>
      <c r="G6" s="230"/>
    </row>
    <row r="7" spans="2:7" ht="24" customHeight="1" thickBot="1" x14ac:dyDescent="0.3">
      <c r="B7" s="828"/>
      <c r="C7" s="823"/>
      <c r="D7" s="824" t="s">
        <v>646</v>
      </c>
      <c r="E7" s="825" t="s">
        <v>647</v>
      </c>
      <c r="F7" s="230"/>
      <c r="G7" s="230"/>
    </row>
    <row r="8" spans="2:7" ht="16.5" thickBot="1" x14ac:dyDescent="0.3">
      <c r="B8" s="234" t="s">
        <v>595</v>
      </c>
      <c r="C8" s="235" t="s">
        <v>648</v>
      </c>
      <c r="D8" s="236"/>
      <c r="E8" s="237"/>
      <c r="F8" s="230"/>
      <c r="G8" s="230"/>
    </row>
    <row r="9" spans="2:7" ht="16.5" thickBot="1" x14ac:dyDescent="0.3">
      <c r="B9" s="238" t="s">
        <v>597</v>
      </c>
      <c r="C9" s="239" t="s">
        <v>649</v>
      </c>
      <c r="D9" s="236">
        <v>13749642</v>
      </c>
      <c r="E9" s="237">
        <v>0</v>
      </c>
      <c r="F9" s="230"/>
      <c r="G9" s="230"/>
    </row>
    <row r="10" spans="2:7" ht="16.5" thickBot="1" x14ac:dyDescent="0.3">
      <c r="B10" s="240" t="s">
        <v>599</v>
      </c>
      <c r="C10" s="241" t="s">
        <v>650</v>
      </c>
      <c r="D10" s="236">
        <v>10749642</v>
      </c>
      <c r="E10" s="237">
        <v>0</v>
      </c>
      <c r="F10" s="230"/>
      <c r="G10" s="230"/>
    </row>
    <row r="11" spans="2:7" ht="16.5" thickBot="1" x14ac:dyDescent="0.3">
      <c r="B11" s="240" t="s">
        <v>601</v>
      </c>
      <c r="C11" s="241" t="s">
        <v>651</v>
      </c>
      <c r="D11" s="236"/>
      <c r="E11" s="237"/>
      <c r="F11" s="230"/>
      <c r="G11" s="230"/>
    </row>
    <row r="12" spans="2:7" ht="16.5" thickBot="1" x14ac:dyDescent="0.3">
      <c r="B12" s="240" t="s">
        <v>603</v>
      </c>
      <c r="C12" s="241" t="s">
        <v>652</v>
      </c>
      <c r="D12" s="236"/>
      <c r="E12" s="237"/>
      <c r="F12" s="230"/>
      <c r="G12" s="230"/>
    </row>
    <row r="13" spans="2:7" ht="16.5" thickBot="1" x14ac:dyDescent="0.3">
      <c r="B13" s="240" t="s">
        <v>605</v>
      </c>
      <c r="C13" s="241" t="s">
        <v>653</v>
      </c>
      <c r="D13" s="236"/>
      <c r="E13" s="237"/>
      <c r="F13" s="230"/>
      <c r="G13" s="230"/>
    </row>
    <row r="14" spans="2:7" ht="16.5" thickBot="1" x14ac:dyDescent="0.3">
      <c r="B14" s="240" t="s">
        <v>607</v>
      </c>
      <c r="C14" s="241" t="s">
        <v>654</v>
      </c>
      <c r="D14" s="236">
        <v>3000000</v>
      </c>
      <c r="E14" s="237"/>
      <c r="F14" s="230"/>
      <c r="G14" s="230"/>
    </row>
    <row r="15" spans="2:7" ht="16.5" thickBot="1" x14ac:dyDescent="0.3">
      <c r="B15" s="242" t="s">
        <v>609</v>
      </c>
      <c r="C15" s="243" t="s">
        <v>464</v>
      </c>
      <c r="D15" s="236">
        <v>13749642</v>
      </c>
      <c r="E15" s="244">
        <v>0</v>
      </c>
      <c r="F15" s="230"/>
      <c r="G15" s="230"/>
    </row>
    <row r="16" spans="2:7" ht="15.75" x14ac:dyDescent="0.25">
      <c r="B16" s="230"/>
      <c r="C16" s="230"/>
      <c r="D16" s="230"/>
      <c r="E16" s="245"/>
      <c r="F16" s="230"/>
      <c r="G16" s="230"/>
    </row>
    <row r="17" spans="2:7" ht="15.75" x14ac:dyDescent="0.25">
      <c r="B17" s="1284"/>
      <c r="C17" s="1284"/>
      <c r="D17" s="230"/>
      <c r="E17" s="230"/>
      <c r="F17" s="230"/>
      <c r="G17" s="230"/>
    </row>
    <row r="18" spans="2:7" ht="15.75" x14ac:dyDescent="0.25">
      <c r="B18" s="230"/>
      <c r="C18" s="230"/>
      <c r="D18" s="230"/>
      <c r="E18" s="230"/>
      <c r="F18" s="230"/>
      <c r="G18" s="230"/>
    </row>
    <row r="19" spans="2:7" ht="15.75" x14ac:dyDescent="0.25">
      <c r="B19" s="246"/>
      <c r="C19" s="230"/>
      <c r="D19" s="230"/>
      <c r="E19" s="230"/>
      <c r="F19" s="230"/>
      <c r="G19" s="230"/>
    </row>
    <row r="20" spans="2:7" x14ac:dyDescent="0.25">
      <c r="B20" s="1280"/>
      <c r="C20" s="1280"/>
      <c r="D20" s="1280"/>
      <c r="E20" s="1280"/>
      <c r="F20" s="1280"/>
      <c r="G20" s="1280"/>
    </row>
    <row r="21" spans="2:7" ht="36" customHeight="1" x14ac:dyDescent="0.25">
      <c r="B21" s="1280"/>
      <c r="C21" s="1280"/>
      <c r="D21" s="1280"/>
      <c r="E21" s="1280"/>
      <c r="F21" s="1280"/>
      <c r="G21" s="1280"/>
    </row>
    <row r="22" spans="2:7" ht="60" customHeight="1" x14ac:dyDescent="0.25">
      <c r="B22" s="1280"/>
      <c r="C22" s="1280"/>
      <c r="D22" s="1280"/>
      <c r="E22" s="1280"/>
      <c r="F22" s="1280"/>
      <c r="G22" s="1280"/>
    </row>
    <row r="23" spans="2:7" ht="15.75" x14ac:dyDescent="0.25">
      <c r="B23" s="230"/>
      <c r="C23" s="230"/>
      <c r="D23" s="230"/>
      <c r="E23" s="230"/>
      <c r="F23" s="230"/>
      <c r="G23" s="230"/>
    </row>
    <row r="24" spans="2:7" ht="15.75" x14ac:dyDescent="0.25">
      <c r="B24" s="246"/>
      <c r="C24" s="230"/>
      <c r="D24" s="230"/>
      <c r="E24" s="230"/>
      <c r="F24" s="230"/>
      <c r="G24" s="230"/>
    </row>
    <row r="25" spans="2:7" x14ac:dyDescent="0.25">
      <c r="B25" s="1280"/>
      <c r="C25" s="1280"/>
      <c r="D25" s="1280"/>
      <c r="E25" s="1280"/>
      <c r="F25" s="1280"/>
      <c r="G25" s="1280"/>
    </row>
    <row r="26" spans="2:7" ht="48" customHeight="1" x14ac:dyDescent="0.25">
      <c r="B26" s="1285"/>
      <c r="C26" s="1285"/>
      <c r="D26" s="1285"/>
      <c r="E26" s="1285"/>
      <c r="F26" s="1285"/>
      <c r="G26" s="1285"/>
    </row>
    <row r="27" spans="2:7" x14ac:dyDescent="0.25">
      <c r="B27" s="1280"/>
      <c r="C27" s="1280"/>
      <c r="D27" s="1280"/>
      <c r="E27" s="1280"/>
      <c r="F27" s="1280"/>
      <c r="G27" s="1280"/>
    </row>
    <row r="28" spans="2:7" x14ac:dyDescent="0.25">
      <c r="B28" s="1280"/>
      <c r="C28" s="1280"/>
      <c r="D28" s="1280"/>
      <c r="E28" s="1280"/>
      <c r="F28" s="1280"/>
      <c r="G28" s="1280"/>
    </row>
    <row r="29" spans="2:7" ht="96" customHeight="1" x14ac:dyDescent="0.25">
      <c r="B29" s="1280"/>
      <c r="C29" s="1280"/>
      <c r="D29" s="1280"/>
      <c r="E29" s="1280"/>
      <c r="F29" s="1280"/>
      <c r="G29" s="1280"/>
    </row>
    <row r="30" spans="2:7" x14ac:dyDescent="0.25">
      <c r="B30" s="1280"/>
      <c r="C30" s="1280"/>
      <c r="D30" s="1280"/>
      <c r="E30" s="1280"/>
      <c r="F30" s="1280"/>
      <c r="G30" s="1280"/>
    </row>
    <row r="31" spans="2:7" ht="36" customHeight="1" x14ac:dyDescent="0.25">
      <c r="B31" s="1280"/>
      <c r="C31" s="1280"/>
      <c r="D31" s="1280"/>
      <c r="E31" s="1280"/>
      <c r="F31" s="1280"/>
      <c r="G31" s="1280"/>
    </row>
    <row r="32" spans="2:7" x14ac:dyDescent="0.25">
      <c r="B32" s="1280"/>
      <c r="C32" s="1280"/>
      <c r="D32" s="1280"/>
      <c r="E32" s="1280"/>
      <c r="F32" s="1280"/>
      <c r="G32" s="1280"/>
    </row>
    <row r="33" spans="2:7" ht="60" customHeight="1" x14ac:dyDescent="0.25">
      <c r="B33" s="1280"/>
      <c r="C33" s="1280"/>
      <c r="D33" s="1280"/>
      <c r="E33" s="1280"/>
      <c r="F33" s="1280"/>
      <c r="G33" s="1280"/>
    </row>
    <row r="34" spans="2:7" x14ac:dyDescent="0.25">
      <c r="B34" s="1280"/>
      <c r="C34" s="1280"/>
      <c r="D34" s="1280"/>
      <c r="E34" s="1280"/>
      <c r="F34" s="1280"/>
      <c r="G34" s="1280"/>
    </row>
    <row r="35" spans="2:7" ht="24" customHeight="1" x14ac:dyDescent="0.25">
      <c r="B35" s="1280"/>
      <c r="C35" s="1280"/>
      <c r="D35" s="1280"/>
      <c r="E35" s="1280"/>
      <c r="F35" s="1280"/>
      <c r="G35" s="1280"/>
    </row>
    <row r="36" spans="2:7" x14ac:dyDescent="0.25">
      <c r="B36" s="1280"/>
      <c r="C36" s="1280"/>
      <c r="D36" s="1280"/>
      <c r="E36" s="1280"/>
      <c r="F36" s="1280"/>
      <c r="G36" s="1280"/>
    </row>
    <row r="37" spans="2:7" ht="24" customHeight="1" x14ac:dyDescent="0.25">
      <c r="B37" s="1280"/>
      <c r="C37" s="1280"/>
      <c r="D37" s="1280"/>
      <c r="E37" s="1280"/>
      <c r="F37" s="1280"/>
      <c r="G37" s="1280"/>
    </row>
    <row r="38" spans="2:7" x14ac:dyDescent="0.25">
      <c r="B38" s="1280"/>
      <c r="C38" s="1280"/>
      <c r="D38" s="1280"/>
      <c r="E38" s="1280"/>
      <c r="F38" s="1280"/>
      <c r="G38" s="1280"/>
    </row>
    <row r="39" spans="2:7" ht="60" customHeight="1" x14ac:dyDescent="0.25">
      <c r="B39" s="1280"/>
      <c r="C39" s="1280"/>
      <c r="D39" s="1280"/>
      <c r="E39" s="1280"/>
      <c r="F39" s="1280"/>
      <c r="G39" s="1280"/>
    </row>
    <row r="40" spans="2:7" x14ac:dyDescent="0.25">
      <c r="B40" s="1280"/>
      <c r="C40" s="1280"/>
      <c r="D40" s="1280"/>
      <c r="E40" s="1280"/>
      <c r="F40" s="1280"/>
      <c r="G40" s="1280"/>
    </row>
  </sheetData>
  <mergeCells count="22">
    <mergeCell ref="B30:G30"/>
    <mergeCell ref="B2:E3"/>
    <mergeCell ref="D6:E6"/>
    <mergeCell ref="B17:C17"/>
    <mergeCell ref="B20:G20"/>
    <mergeCell ref="B21:G21"/>
    <mergeCell ref="B22:G22"/>
    <mergeCell ref="B25:G25"/>
    <mergeCell ref="B26:G26"/>
    <mergeCell ref="B27:G27"/>
    <mergeCell ref="B28:G28"/>
    <mergeCell ref="B29:G29"/>
    <mergeCell ref="B37:G37"/>
    <mergeCell ref="B38:G38"/>
    <mergeCell ref="B39:G39"/>
    <mergeCell ref="B40:G40"/>
    <mergeCell ref="B31:G31"/>
    <mergeCell ref="B32:G32"/>
    <mergeCell ref="B33:G33"/>
    <mergeCell ref="B34:G34"/>
    <mergeCell ref="B35:G35"/>
    <mergeCell ref="B36:G3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80825-6B9D-4694-9DB0-47B0F41B37CB}">
  <sheetPr codeName="Sheet23">
    <tabColor rgb="FF00A976"/>
  </sheetPr>
  <dimension ref="B1:R32"/>
  <sheetViews>
    <sheetView showGridLines="0" showZeros="0" zoomScale="70" zoomScaleNormal="70" workbookViewId="0">
      <selection activeCell="B2" sqref="B2:R2"/>
    </sheetView>
  </sheetViews>
  <sheetFormatPr defaultColWidth="8" defaultRowHeight="15" x14ac:dyDescent="0.25"/>
  <cols>
    <col min="1" max="1" width="3.125" style="224" customWidth="1"/>
    <col min="2" max="2" width="4.375" style="224" bestFit="1" customWidth="1"/>
    <col min="3" max="3" width="17.125" style="224" bestFit="1" customWidth="1"/>
    <col min="4" max="5" width="12.625" style="224" bestFit="1" customWidth="1"/>
    <col min="6" max="6" width="10.875" style="224" bestFit="1" customWidth="1"/>
    <col min="7" max="7" width="10.5" style="224" bestFit="1" customWidth="1"/>
    <col min="8" max="8" width="7.5" style="224" bestFit="1" customWidth="1"/>
    <col min="9" max="9" width="10.5" style="224" bestFit="1" customWidth="1"/>
    <col min="10" max="10" width="10.125" style="224" bestFit="1" customWidth="1"/>
    <col min="11" max="12" width="8.875" style="224" bestFit="1" customWidth="1"/>
    <col min="13" max="13" width="10.5" style="224" bestFit="1" customWidth="1"/>
    <col min="14" max="14" width="6.75" style="224" bestFit="1" customWidth="1"/>
    <col min="15" max="15" width="10.5" style="224" bestFit="1" customWidth="1"/>
    <col min="16" max="16" width="8.5" style="224" bestFit="1" customWidth="1"/>
    <col min="17" max="17" width="12.625" style="224" bestFit="1" customWidth="1"/>
    <col min="18" max="18" width="10.5" style="224" bestFit="1" customWidth="1"/>
    <col min="19" max="16384" width="8" style="224"/>
  </cols>
  <sheetData>
    <row r="1" spans="2:18" ht="9.9499999999999993" customHeight="1" x14ac:dyDescent="0.25"/>
    <row r="2" spans="2:18" ht="20.25" x14ac:dyDescent="0.25">
      <c r="B2" s="1272" t="s">
        <v>22</v>
      </c>
      <c r="C2" s="1272"/>
      <c r="D2" s="1272"/>
      <c r="E2" s="1272"/>
      <c r="F2" s="1272"/>
      <c r="G2" s="1272"/>
      <c r="H2" s="1272"/>
      <c r="I2" s="1272"/>
      <c r="J2" s="1272"/>
      <c r="K2" s="1272"/>
      <c r="L2" s="1272"/>
      <c r="M2" s="1272"/>
      <c r="N2" s="1272"/>
      <c r="O2" s="1272"/>
      <c r="P2" s="1272"/>
      <c r="Q2" s="1272"/>
      <c r="R2" s="1272"/>
    </row>
    <row r="3" spans="2:18" ht="15.75" x14ac:dyDescent="0.25">
      <c r="B3" s="248"/>
      <c r="C3" s="247"/>
      <c r="D3" s="247"/>
      <c r="E3" s="247"/>
      <c r="F3" s="247"/>
      <c r="G3" s="247"/>
      <c r="H3" s="247"/>
      <c r="I3" s="247"/>
      <c r="J3" s="247"/>
      <c r="K3" s="247"/>
      <c r="L3" s="247"/>
      <c r="M3" s="247"/>
      <c r="N3" s="247"/>
      <c r="O3" s="247"/>
      <c r="P3" s="247"/>
      <c r="Q3" s="247"/>
      <c r="R3" s="247"/>
    </row>
    <row r="4" spans="2:18" x14ac:dyDescent="0.25">
      <c r="B4" s="1"/>
      <c r="C4" s="1"/>
      <c r="D4" s="805" t="s">
        <v>68</v>
      </c>
      <c r="E4" s="805" t="s">
        <v>69</v>
      </c>
      <c r="F4" s="805" t="s">
        <v>70</v>
      </c>
      <c r="G4" s="805" t="s">
        <v>71</v>
      </c>
      <c r="H4" s="805" t="s">
        <v>72</v>
      </c>
      <c r="I4" s="805" t="s">
        <v>189</v>
      </c>
      <c r="J4" s="805" t="s">
        <v>214</v>
      </c>
      <c r="K4" s="805" t="s">
        <v>257</v>
      </c>
      <c r="L4" s="805" t="s">
        <v>253</v>
      </c>
      <c r="M4" s="805" t="s">
        <v>255</v>
      </c>
      <c r="N4" s="805" t="s">
        <v>614</v>
      </c>
      <c r="O4" s="805" t="s">
        <v>615</v>
      </c>
      <c r="P4" s="805" t="s">
        <v>655</v>
      </c>
      <c r="Q4" s="805" t="s">
        <v>656</v>
      </c>
      <c r="R4" s="805" t="s">
        <v>657</v>
      </c>
    </row>
    <row r="5" spans="2:18" x14ac:dyDescent="0.25">
      <c r="B5" s="1"/>
      <c r="C5" s="1"/>
      <c r="D5" s="1288" t="s">
        <v>658</v>
      </c>
      <c r="E5" s="1288"/>
      <c r="F5" s="1288"/>
      <c r="G5" s="1288"/>
      <c r="H5" s="1288"/>
      <c r="I5" s="1288"/>
      <c r="J5" s="1289" t="s">
        <v>659</v>
      </c>
      <c r="K5" s="1289"/>
      <c r="L5" s="1289"/>
      <c r="M5" s="1289"/>
      <c r="N5" s="1289"/>
      <c r="O5" s="1290"/>
      <c r="P5" s="1286" t="s">
        <v>660</v>
      </c>
      <c r="Q5" s="1286" t="s">
        <v>661</v>
      </c>
      <c r="R5" s="1287"/>
    </row>
    <row r="6" spans="2:18" x14ac:dyDescent="0.25">
      <c r="B6" s="1"/>
      <c r="C6" s="1"/>
      <c r="D6" s="1264" t="s">
        <v>617</v>
      </c>
      <c r="E6" s="1265"/>
      <c r="F6" s="1266"/>
      <c r="G6" s="1264" t="s">
        <v>618</v>
      </c>
      <c r="H6" s="1265"/>
      <c r="I6" s="1266"/>
      <c r="J6" s="1267" t="s">
        <v>662</v>
      </c>
      <c r="K6" s="1265"/>
      <c r="L6" s="1266"/>
      <c r="M6" s="1294" t="s">
        <v>663</v>
      </c>
      <c r="N6" s="1295"/>
      <c r="O6" s="1296"/>
      <c r="P6" s="1286"/>
      <c r="Q6" s="1300" t="s">
        <v>664</v>
      </c>
      <c r="R6" s="1286" t="s">
        <v>665</v>
      </c>
    </row>
    <row r="7" spans="2:18" x14ac:dyDescent="0.25">
      <c r="B7" s="1"/>
      <c r="C7" s="1"/>
      <c r="D7" s="1291"/>
      <c r="E7" s="1292"/>
      <c r="F7" s="1293"/>
      <c r="G7" s="1291"/>
      <c r="H7" s="1292"/>
      <c r="I7" s="1293"/>
      <c r="J7" s="1291"/>
      <c r="K7" s="1292"/>
      <c r="L7" s="1293"/>
      <c r="M7" s="1297"/>
      <c r="N7" s="1298"/>
      <c r="O7" s="1299"/>
      <c r="P7" s="1286"/>
      <c r="Q7" s="1301"/>
      <c r="R7" s="1287"/>
    </row>
    <row r="8" spans="2:18" x14ac:dyDescent="0.25">
      <c r="B8" s="1"/>
      <c r="C8" s="1"/>
      <c r="D8" s="1291"/>
      <c r="E8" s="1292"/>
      <c r="F8" s="1293"/>
      <c r="G8" s="1291"/>
      <c r="H8" s="1292"/>
      <c r="I8" s="1293"/>
      <c r="J8" s="1291"/>
      <c r="K8" s="1292"/>
      <c r="L8" s="1293"/>
      <c r="M8" s="1297"/>
      <c r="N8" s="1298"/>
      <c r="O8" s="1299"/>
      <c r="P8" s="1286"/>
      <c r="Q8" s="1301"/>
      <c r="R8" s="1287"/>
    </row>
    <row r="9" spans="2:18" ht="60" x14ac:dyDescent="0.25">
      <c r="B9" s="1" t="s">
        <v>73</v>
      </c>
      <c r="C9" s="1"/>
      <c r="D9" s="829"/>
      <c r="E9" s="830" t="s">
        <v>666</v>
      </c>
      <c r="F9" s="830" t="s">
        <v>667</v>
      </c>
      <c r="G9" s="829"/>
      <c r="H9" s="830" t="s">
        <v>667</v>
      </c>
      <c r="I9" s="830" t="s">
        <v>668</v>
      </c>
      <c r="J9" s="829"/>
      <c r="K9" s="830" t="s">
        <v>666</v>
      </c>
      <c r="L9" s="830" t="s">
        <v>667</v>
      </c>
      <c r="M9" s="829"/>
      <c r="N9" s="830" t="s">
        <v>667</v>
      </c>
      <c r="O9" s="830" t="s">
        <v>668</v>
      </c>
      <c r="P9" s="1286"/>
      <c r="Q9" s="1301"/>
      <c r="R9" s="1287"/>
    </row>
    <row r="10" spans="2:18" ht="66" x14ac:dyDescent="0.25">
      <c r="B10" s="249" t="s">
        <v>593</v>
      </c>
      <c r="C10" s="250" t="s">
        <v>629</v>
      </c>
      <c r="D10" s="251">
        <v>77520.974082999994</v>
      </c>
      <c r="E10" s="251">
        <v>76734.409382280006</v>
      </c>
      <c r="F10" s="251">
        <v>786.56470072000002</v>
      </c>
      <c r="G10" s="251">
        <v>0</v>
      </c>
      <c r="H10" s="251">
        <v>0</v>
      </c>
      <c r="I10" s="251">
        <v>0</v>
      </c>
      <c r="J10" s="251">
        <v>5.2202109999999999</v>
      </c>
      <c r="K10" s="251">
        <v>1.03989737</v>
      </c>
      <c r="L10" s="251">
        <v>4.1803136299999997</v>
      </c>
      <c r="M10" s="251">
        <v>0</v>
      </c>
      <c r="N10" s="251">
        <v>0</v>
      </c>
      <c r="O10" s="251">
        <v>0</v>
      </c>
      <c r="P10" s="251">
        <v>0</v>
      </c>
      <c r="Q10" s="251">
        <v>0</v>
      </c>
      <c r="R10" s="251">
        <v>0</v>
      </c>
    </row>
    <row r="11" spans="2:18" ht="33" x14ac:dyDescent="0.25">
      <c r="B11" s="252" t="s">
        <v>595</v>
      </c>
      <c r="C11" s="250" t="s">
        <v>596</v>
      </c>
      <c r="D11" s="251">
        <v>204315.58825532999</v>
      </c>
      <c r="E11" s="251">
        <v>194912.56755708999</v>
      </c>
      <c r="F11" s="251">
        <v>9403.0206982399905</v>
      </c>
      <c r="G11" s="251">
        <v>7692.6186047999954</v>
      </c>
      <c r="H11" s="251">
        <v>16.453917130000004</v>
      </c>
      <c r="I11" s="251">
        <v>7676.1646876699961</v>
      </c>
      <c r="J11" s="251">
        <v>1283.6244563299958</v>
      </c>
      <c r="K11" s="251">
        <v>566.57236354999588</v>
      </c>
      <c r="L11" s="251">
        <v>717.05209277999995</v>
      </c>
      <c r="M11" s="251">
        <v>2019.3945238299989</v>
      </c>
      <c r="N11" s="251">
        <v>2.3761747299999989</v>
      </c>
      <c r="O11" s="251">
        <v>2017.0183490999987</v>
      </c>
      <c r="P11" s="251">
        <v>-135.81673574000001</v>
      </c>
      <c r="Q11" s="251">
        <v>419349.62595256005</v>
      </c>
      <c r="R11" s="251">
        <v>5003.7854305599994</v>
      </c>
    </row>
    <row r="12" spans="2:18" ht="16.5" x14ac:dyDescent="0.25">
      <c r="B12" s="252" t="s">
        <v>597</v>
      </c>
      <c r="C12" s="253" t="s">
        <v>598</v>
      </c>
      <c r="D12" s="251">
        <v>143.95420799999999</v>
      </c>
      <c r="E12" s="251">
        <v>143.95420799999999</v>
      </c>
      <c r="F12" s="251">
        <v>0</v>
      </c>
      <c r="G12" s="251">
        <v>0</v>
      </c>
      <c r="H12" s="251">
        <v>0</v>
      </c>
      <c r="I12" s="251">
        <v>0</v>
      </c>
      <c r="J12" s="251">
        <v>0</v>
      </c>
      <c r="K12" s="251">
        <v>0</v>
      </c>
      <c r="L12" s="251">
        <v>0</v>
      </c>
      <c r="M12" s="251">
        <v>0</v>
      </c>
      <c r="N12" s="251">
        <v>0</v>
      </c>
      <c r="O12" s="251">
        <v>0</v>
      </c>
      <c r="P12" s="251">
        <v>0</v>
      </c>
      <c r="Q12" s="251">
        <v>0</v>
      </c>
      <c r="R12" s="251">
        <v>0</v>
      </c>
    </row>
    <row r="13" spans="2:18" ht="33" x14ac:dyDescent="0.25">
      <c r="B13" s="252" t="s">
        <v>599</v>
      </c>
      <c r="C13" s="253" t="s">
        <v>600</v>
      </c>
      <c r="D13" s="251">
        <v>13361.662028700001</v>
      </c>
      <c r="E13" s="251">
        <v>13359.792152310001</v>
      </c>
      <c r="F13" s="251">
        <v>1.8698763900000002</v>
      </c>
      <c r="G13" s="251">
        <v>1.3436302799999997</v>
      </c>
      <c r="H13" s="251">
        <v>0</v>
      </c>
      <c r="I13" s="251">
        <v>1.3436302799999997</v>
      </c>
      <c r="J13" s="251">
        <v>0.64914059999999996</v>
      </c>
      <c r="K13" s="251">
        <v>0.58728322999999993</v>
      </c>
      <c r="L13" s="251">
        <v>6.1857369999999995E-2</v>
      </c>
      <c r="M13" s="251">
        <v>0.63575863999999993</v>
      </c>
      <c r="N13" s="251">
        <v>0</v>
      </c>
      <c r="O13" s="251">
        <v>0.63575863999999993</v>
      </c>
      <c r="P13" s="251">
        <v>0</v>
      </c>
      <c r="Q13" s="251">
        <v>211.96335210999999</v>
      </c>
      <c r="R13" s="251">
        <v>0</v>
      </c>
    </row>
    <row r="14" spans="2:18" ht="16.5" x14ac:dyDescent="0.25">
      <c r="B14" s="252" t="s">
        <v>601</v>
      </c>
      <c r="C14" s="253" t="s">
        <v>602</v>
      </c>
      <c r="D14" s="251">
        <v>3497.7539776600001</v>
      </c>
      <c r="E14" s="251">
        <v>3497.7539776600001</v>
      </c>
      <c r="F14" s="251">
        <v>0</v>
      </c>
      <c r="G14" s="251">
        <v>0</v>
      </c>
      <c r="H14" s="251">
        <v>0</v>
      </c>
      <c r="I14" s="251">
        <v>0</v>
      </c>
      <c r="J14" s="251">
        <v>0.44201630000000003</v>
      </c>
      <c r="K14" s="251">
        <v>0.44201630000000003</v>
      </c>
      <c r="L14" s="251">
        <v>0</v>
      </c>
      <c r="M14" s="251">
        <v>0</v>
      </c>
      <c r="N14" s="251">
        <v>0</v>
      </c>
      <c r="O14" s="251">
        <v>0</v>
      </c>
      <c r="P14" s="251">
        <v>-8.2259086799999999</v>
      </c>
      <c r="Q14" s="251">
        <v>3.0195196699999998</v>
      </c>
      <c r="R14" s="251">
        <v>0</v>
      </c>
    </row>
    <row r="15" spans="2:18" ht="33" x14ac:dyDescent="0.25">
      <c r="B15" s="252" t="s">
        <v>603</v>
      </c>
      <c r="C15" s="253" t="s">
        <v>604</v>
      </c>
      <c r="D15" s="251">
        <v>60589.775294539897</v>
      </c>
      <c r="E15" s="251">
        <v>59560.446106659896</v>
      </c>
      <c r="F15" s="251">
        <v>1029.3291878800001</v>
      </c>
      <c r="G15" s="251">
        <v>892.80981237000003</v>
      </c>
      <c r="H15" s="251">
        <v>4.0138000000000001E-4</v>
      </c>
      <c r="I15" s="251">
        <v>892.80941099000006</v>
      </c>
      <c r="J15" s="251">
        <v>217.35764302999996</v>
      </c>
      <c r="K15" s="251">
        <v>79.226256829999997</v>
      </c>
      <c r="L15" s="251">
        <v>138.13138619999998</v>
      </c>
      <c r="M15" s="251">
        <v>502.4326378899998</v>
      </c>
      <c r="N15" s="251">
        <v>9.1249999999999995E-5</v>
      </c>
      <c r="O15" s="251">
        <v>502.43254663999983</v>
      </c>
      <c r="P15" s="251">
        <v>-9.6691456599999999</v>
      </c>
      <c r="Q15" s="251">
        <v>7994.3314472699967</v>
      </c>
      <c r="R15" s="251">
        <v>255.61585487000002</v>
      </c>
    </row>
    <row r="16" spans="2:18" ht="33" x14ac:dyDescent="0.25">
      <c r="B16" s="252" t="s">
        <v>605</v>
      </c>
      <c r="C16" s="253" t="s">
        <v>606</v>
      </c>
      <c r="D16" s="251">
        <v>84699.685397460111</v>
      </c>
      <c r="E16" s="251">
        <v>78918.614519320108</v>
      </c>
      <c r="F16" s="251">
        <v>5781.070878139999</v>
      </c>
      <c r="G16" s="251">
        <v>4033.1576508899993</v>
      </c>
      <c r="H16" s="251">
        <v>12.07783663</v>
      </c>
      <c r="I16" s="251">
        <v>4021.0798142599992</v>
      </c>
      <c r="J16" s="251">
        <v>849.19321749999995</v>
      </c>
      <c r="K16" s="251">
        <v>369.45345109999994</v>
      </c>
      <c r="L16" s="251">
        <v>479.73976639999995</v>
      </c>
      <c r="M16" s="251">
        <v>823.63923340000042</v>
      </c>
      <c r="N16" s="251">
        <v>1.3936308599999994</v>
      </c>
      <c r="O16" s="251">
        <v>822.24560254000039</v>
      </c>
      <c r="P16" s="251">
        <v>-19.538144299999999</v>
      </c>
      <c r="Q16" s="251">
        <v>204748.74515562013</v>
      </c>
      <c r="R16" s="251">
        <v>2722.59087009</v>
      </c>
    </row>
    <row r="17" spans="2:18" ht="33" x14ac:dyDescent="0.25">
      <c r="B17" s="252" t="s">
        <v>607</v>
      </c>
      <c r="C17" s="254" t="s">
        <v>669</v>
      </c>
      <c r="D17" s="251">
        <v>45348.533995720099</v>
      </c>
      <c r="E17" s="251">
        <v>40833.831190480101</v>
      </c>
      <c r="F17" s="251">
        <v>4514.7028052400001</v>
      </c>
      <c r="G17" s="251">
        <v>2469.4789732799995</v>
      </c>
      <c r="H17" s="251">
        <v>12.07783663</v>
      </c>
      <c r="I17" s="251">
        <v>2457.4011366499994</v>
      </c>
      <c r="J17" s="251">
        <v>427.97110986000001</v>
      </c>
      <c r="K17" s="251">
        <v>174.60419892000002</v>
      </c>
      <c r="L17" s="251">
        <v>253.36691094</v>
      </c>
      <c r="M17" s="251">
        <v>695.99405629000046</v>
      </c>
      <c r="N17" s="251">
        <v>1.3675629599999994</v>
      </c>
      <c r="O17" s="251">
        <v>694.62649333000036</v>
      </c>
      <c r="P17" s="251">
        <v>0</v>
      </c>
      <c r="Q17" s="251">
        <v>69130.146727790096</v>
      </c>
      <c r="R17" s="251">
        <v>1597.6539219200001</v>
      </c>
    </row>
    <row r="18" spans="2:18" ht="16.5" x14ac:dyDescent="0.25">
      <c r="B18" s="252" t="s">
        <v>609</v>
      </c>
      <c r="C18" s="253" t="s">
        <v>608</v>
      </c>
      <c r="D18" s="251">
        <v>42022.757348969972</v>
      </c>
      <c r="E18" s="251">
        <v>39432.006593139988</v>
      </c>
      <c r="F18" s="251">
        <v>2590.7507558299903</v>
      </c>
      <c r="G18" s="251">
        <v>2765.3075112599968</v>
      </c>
      <c r="H18" s="251">
        <v>4.37567912</v>
      </c>
      <c r="I18" s="251">
        <v>2760.9318321399969</v>
      </c>
      <c r="J18" s="251">
        <v>215.98243889999597</v>
      </c>
      <c r="K18" s="251">
        <v>116.86335608999597</v>
      </c>
      <c r="L18" s="251">
        <v>99.119082810000009</v>
      </c>
      <c r="M18" s="251">
        <v>692.68689389999849</v>
      </c>
      <c r="N18" s="251">
        <v>0.98245261999999978</v>
      </c>
      <c r="O18" s="251">
        <v>691.70444127999849</v>
      </c>
      <c r="P18" s="251">
        <v>-98.383537099999998</v>
      </c>
      <c r="Q18" s="251">
        <v>206391.56647788998</v>
      </c>
      <c r="R18" s="251">
        <v>2025.5787055999999</v>
      </c>
    </row>
    <row r="19" spans="2:18" ht="16.5" x14ac:dyDescent="0.25">
      <c r="B19" s="252" t="s">
        <v>611</v>
      </c>
      <c r="C19" s="250" t="s">
        <v>631</v>
      </c>
      <c r="D19" s="251">
        <v>67728.53971687</v>
      </c>
      <c r="E19" s="251">
        <v>67728.53971687</v>
      </c>
      <c r="F19" s="251">
        <v>0</v>
      </c>
      <c r="G19" s="251">
        <v>0</v>
      </c>
      <c r="H19" s="251">
        <v>0</v>
      </c>
      <c r="I19" s="251">
        <v>0</v>
      </c>
      <c r="J19" s="251">
        <v>1.6833779100000001</v>
      </c>
      <c r="K19" s="251">
        <v>1.6833779100000001</v>
      </c>
      <c r="L19" s="251">
        <v>0</v>
      </c>
      <c r="M19" s="251">
        <v>0</v>
      </c>
      <c r="N19" s="251">
        <v>0</v>
      </c>
      <c r="O19" s="251">
        <v>0</v>
      </c>
      <c r="P19" s="251">
        <v>0</v>
      </c>
      <c r="Q19" s="251">
        <v>0</v>
      </c>
      <c r="R19" s="251">
        <v>0</v>
      </c>
    </row>
    <row r="20" spans="2:18" ht="16.5" x14ac:dyDescent="0.25">
      <c r="B20" s="252" t="s">
        <v>613</v>
      </c>
      <c r="C20" s="253" t="s">
        <v>598</v>
      </c>
      <c r="D20" s="251">
        <v>339.29785555999996</v>
      </c>
      <c r="E20" s="251">
        <v>339.29785555999996</v>
      </c>
      <c r="F20" s="251">
        <v>0</v>
      </c>
      <c r="G20" s="251">
        <v>0</v>
      </c>
      <c r="H20" s="251">
        <v>0</v>
      </c>
      <c r="I20" s="251">
        <v>0</v>
      </c>
      <c r="J20" s="251">
        <v>0</v>
      </c>
      <c r="K20" s="251">
        <v>0</v>
      </c>
      <c r="L20" s="251">
        <v>0</v>
      </c>
      <c r="M20" s="251">
        <v>0</v>
      </c>
      <c r="N20" s="251">
        <v>0</v>
      </c>
      <c r="O20" s="251">
        <v>0</v>
      </c>
      <c r="P20" s="251">
        <v>0</v>
      </c>
      <c r="Q20" s="251">
        <v>0</v>
      </c>
      <c r="R20" s="251">
        <v>0</v>
      </c>
    </row>
    <row r="21" spans="2:18" ht="33" x14ac:dyDescent="0.25">
      <c r="B21" s="252" t="s">
        <v>632</v>
      </c>
      <c r="C21" s="253" t="s">
        <v>600</v>
      </c>
      <c r="D21" s="251">
        <v>5124.4100845099993</v>
      </c>
      <c r="E21" s="251">
        <v>5124.4100845099993</v>
      </c>
      <c r="F21" s="251">
        <v>0</v>
      </c>
      <c r="G21" s="251">
        <v>0</v>
      </c>
      <c r="H21" s="251">
        <v>0</v>
      </c>
      <c r="I21" s="251">
        <v>0</v>
      </c>
      <c r="J21" s="251">
        <v>0.14330567000000002</v>
      </c>
      <c r="K21" s="251">
        <v>0.14330567000000002</v>
      </c>
      <c r="L21" s="251">
        <v>0</v>
      </c>
      <c r="M21" s="251">
        <v>0</v>
      </c>
      <c r="N21" s="251">
        <v>0</v>
      </c>
      <c r="O21" s="251">
        <v>0</v>
      </c>
      <c r="P21" s="251">
        <v>0</v>
      </c>
      <c r="Q21" s="251">
        <v>0</v>
      </c>
      <c r="R21" s="251">
        <v>0</v>
      </c>
    </row>
    <row r="22" spans="2:18" ht="16.5" x14ac:dyDescent="0.25">
      <c r="B22" s="252" t="s">
        <v>633</v>
      </c>
      <c r="C22" s="253" t="s">
        <v>602</v>
      </c>
      <c r="D22" s="251">
        <v>53874.205325759991</v>
      </c>
      <c r="E22" s="251">
        <v>53874.205325759991</v>
      </c>
      <c r="F22" s="251">
        <v>0</v>
      </c>
      <c r="G22" s="251">
        <v>0</v>
      </c>
      <c r="H22" s="251">
        <v>0</v>
      </c>
      <c r="I22" s="251">
        <v>0</v>
      </c>
      <c r="J22" s="251">
        <v>1.2302306800000002</v>
      </c>
      <c r="K22" s="251">
        <v>1.2302306800000002</v>
      </c>
      <c r="L22" s="251">
        <v>0</v>
      </c>
      <c r="M22" s="251">
        <v>0</v>
      </c>
      <c r="N22" s="251">
        <v>0</v>
      </c>
      <c r="O22" s="251">
        <v>0</v>
      </c>
      <c r="P22" s="251">
        <v>0</v>
      </c>
      <c r="Q22" s="251">
        <v>0</v>
      </c>
      <c r="R22" s="251">
        <v>0</v>
      </c>
    </row>
    <row r="23" spans="2:18" ht="33" x14ac:dyDescent="0.25">
      <c r="B23" s="252" t="s">
        <v>634</v>
      </c>
      <c r="C23" s="253" t="s">
        <v>604</v>
      </c>
      <c r="D23" s="251">
        <v>0</v>
      </c>
      <c r="E23" s="251">
        <v>0</v>
      </c>
      <c r="F23" s="251">
        <v>0</v>
      </c>
      <c r="G23" s="251">
        <v>0</v>
      </c>
      <c r="H23" s="251">
        <v>0</v>
      </c>
      <c r="I23" s="251">
        <v>0</v>
      </c>
      <c r="J23" s="251">
        <v>0</v>
      </c>
      <c r="K23" s="251">
        <v>0</v>
      </c>
      <c r="L23" s="251">
        <v>0</v>
      </c>
      <c r="M23" s="251">
        <v>0</v>
      </c>
      <c r="N23" s="251">
        <v>0</v>
      </c>
      <c r="O23" s="251">
        <v>0</v>
      </c>
      <c r="P23" s="251">
        <v>0</v>
      </c>
      <c r="Q23" s="251">
        <v>0</v>
      </c>
      <c r="R23" s="251">
        <v>0</v>
      </c>
    </row>
    <row r="24" spans="2:18" ht="33" x14ac:dyDescent="0.25">
      <c r="B24" s="252" t="s">
        <v>635</v>
      </c>
      <c r="C24" s="253" t="s">
        <v>606</v>
      </c>
      <c r="D24" s="251">
        <v>8390.6264510400015</v>
      </c>
      <c r="E24" s="251">
        <v>8390.6264510400015</v>
      </c>
      <c r="F24" s="251">
        <v>0</v>
      </c>
      <c r="G24" s="251">
        <v>0</v>
      </c>
      <c r="H24" s="251">
        <v>0</v>
      </c>
      <c r="I24" s="251">
        <v>0</v>
      </c>
      <c r="J24" s="251">
        <v>0.30984155999999996</v>
      </c>
      <c r="K24" s="251">
        <v>0.30984155999999996</v>
      </c>
      <c r="L24" s="251">
        <v>0</v>
      </c>
      <c r="M24" s="251">
        <v>0</v>
      </c>
      <c r="N24" s="251">
        <v>0</v>
      </c>
      <c r="O24" s="251">
        <v>0</v>
      </c>
      <c r="P24" s="251">
        <v>0</v>
      </c>
      <c r="Q24" s="251">
        <v>0</v>
      </c>
      <c r="R24" s="251">
        <v>0</v>
      </c>
    </row>
    <row r="25" spans="2:18" ht="33" x14ac:dyDescent="0.25">
      <c r="B25" s="252" t="s">
        <v>636</v>
      </c>
      <c r="C25" s="250" t="s">
        <v>637</v>
      </c>
      <c r="D25" s="251">
        <v>97871.498337519894</v>
      </c>
      <c r="E25" s="251">
        <v>96215.341327419897</v>
      </c>
      <c r="F25" s="251">
        <v>1656.1570100999993</v>
      </c>
      <c r="G25" s="251">
        <v>1119.3125992999999</v>
      </c>
      <c r="H25" s="251">
        <v>0</v>
      </c>
      <c r="I25" s="251">
        <v>1119.3125992999999</v>
      </c>
      <c r="J25" s="251">
        <v>241.22557067000037</v>
      </c>
      <c r="K25" s="251">
        <v>162.38131609000033</v>
      </c>
      <c r="L25" s="251">
        <v>78.844254580000012</v>
      </c>
      <c r="M25" s="251">
        <v>189.80958926000002</v>
      </c>
      <c r="N25" s="251">
        <v>0</v>
      </c>
      <c r="O25" s="251">
        <v>189.80958926000002</v>
      </c>
      <c r="P25" s="251">
        <v>0</v>
      </c>
      <c r="Q25" s="251">
        <v>0</v>
      </c>
      <c r="R25" s="251">
        <v>510.84990392999998</v>
      </c>
    </row>
    <row r="26" spans="2:18" ht="16.5" x14ac:dyDescent="0.25">
      <c r="B26" s="252" t="s">
        <v>638</v>
      </c>
      <c r="C26" s="253" t="s">
        <v>598</v>
      </c>
      <c r="D26" s="251">
        <v>0</v>
      </c>
      <c r="E26" s="251">
        <v>0</v>
      </c>
      <c r="F26" s="251">
        <v>0</v>
      </c>
      <c r="G26" s="251">
        <v>0</v>
      </c>
      <c r="H26" s="251">
        <v>0</v>
      </c>
      <c r="I26" s="251">
        <v>0</v>
      </c>
      <c r="J26" s="251">
        <v>0</v>
      </c>
      <c r="K26" s="251">
        <v>0</v>
      </c>
      <c r="L26" s="251">
        <v>0</v>
      </c>
      <c r="M26" s="251">
        <v>0</v>
      </c>
      <c r="N26" s="251">
        <v>0</v>
      </c>
      <c r="O26" s="251">
        <v>0</v>
      </c>
      <c r="P26" s="251">
        <v>0</v>
      </c>
      <c r="Q26" s="251">
        <v>0</v>
      </c>
      <c r="R26" s="251">
        <v>0</v>
      </c>
    </row>
    <row r="27" spans="2:18" ht="33" x14ac:dyDescent="0.25">
      <c r="B27" s="252" t="s">
        <v>639</v>
      </c>
      <c r="C27" s="253" t="s">
        <v>600</v>
      </c>
      <c r="D27" s="251">
        <v>7995.2006677199979</v>
      </c>
      <c r="E27" s="251">
        <v>7995.2006677199979</v>
      </c>
      <c r="F27" s="251">
        <v>0</v>
      </c>
      <c r="G27" s="251">
        <v>0</v>
      </c>
      <c r="H27" s="251">
        <v>0</v>
      </c>
      <c r="I27" s="251">
        <v>0</v>
      </c>
      <c r="J27" s="251">
        <v>3.5076237699999999</v>
      </c>
      <c r="K27" s="251">
        <v>3.5076237699999999</v>
      </c>
      <c r="L27" s="251">
        <v>0</v>
      </c>
      <c r="M27" s="251">
        <v>0</v>
      </c>
      <c r="N27" s="251">
        <v>0</v>
      </c>
      <c r="O27" s="251">
        <v>0</v>
      </c>
      <c r="P27" s="251">
        <v>0</v>
      </c>
      <c r="Q27" s="251">
        <v>0</v>
      </c>
      <c r="R27" s="251">
        <v>0</v>
      </c>
    </row>
    <row r="28" spans="2:18" ht="16.5" x14ac:dyDescent="0.25">
      <c r="B28" s="252" t="s">
        <v>640</v>
      </c>
      <c r="C28" s="253" t="s">
        <v>602</v>
      </c>
      <c r="D28" s="251">
        <v>565.21047851999981</v>
      </c>
      <c r="E28" s="251">
        <v>415.5309651099999</v>
      </c>
      <c r="F28" s="251">
        <v>149.67951341</v>
      </c>
      <c r="G28" s="251">
        <v>0</v>
      </c>
      <c r="H28" s="251">
        <v>0</v>
      </c>
      <c r="I28" s="251">
        <v>0</v>
      </c>
      <c r="J28" s="251">
        <v>1.9362097099999995</v>
      </c>
      <c r="K28" s="251">
        <v>1.0003823699999999</v>
      </c>
      <c r="L28" s="251">
        <v>0.9358273399999999</v>
      </c>
      <c r="M28" s="251">
        <v>0</v>
      </c>
      <c r="N28" s="251">
        <v>0</v>
      </c>
      <c r="O28" s="251">
        <v>0</v>
      </c>
      <c r="P28" s="251">
        <v>0</v>
      </c>
      <c r="Q28" s="251">
        <v>0</v>
      </c>
      <c r="R28" s="251">
        <v>0</v>
      </c>
    </row>
    <row r="29" spans="2:18" ht="33" x14ac:dyDescent="0.25">
      <c r="B29" s="252" t="s">
        <v>641</v>
      </c>
      <c r="C29" s="253" t="s">
        <v>604</v>
      </c>
      <c r="D29" s="251">
        <v>6262.3861937500023</v>
      </c>
      <c r="E29" s="251">
        <v>6227.5889975400023</v>
      </c>
      <c r="F29" s="251">
        <v>34.797196210000003</v>
      </c>
      <c r="G29" s="251">
        <v>73.545971359999982</v>
      </c>
      <c r="H29" s="251">
        <v>0</v>
      </c>
      <c r="I29" s="251">
        <v>73.545971359999982</v>
      </c>
      <c r="J29" s="251">
        <v>15.995978880000008</v>
      </c>
      <c r="K29" s="251">
        <v>13.764474350000009</v>
      </c>
      <c r="L29" s="251">
        <v>2.2315045299999996</v>
      </c>
      <c r="M29" s="251">
        <v>34.316609919999998</v>
      </c>
      <c r="N29" s="251">
        <v>0</v>
      </c>
      <c r="O29" s="251">
        <v>34.316609919999998</v>
      </c>
      <c r="P29" s="251">
        <v>0</v>
      </c>
      <c r="Q29" s="251">
        <v>0</v>
      </c>
      <c r="R29" s="251">
        <v>0.27380202999999981</v>
      </c>
    </row>
    <row r="30" spans="2:18" ht="33" x14ac:dyDescent="0.25">
      <c r="B30" s="252" t="s">
        <v>642</v>
      </c>
      <c r="C30" s="253" t="s">
        <v>606</v>
      </c>
      <c r="D30" s="251">
        <v>69387.846206869814</v>
      </c>
      <c r="E30" s="251">
        <v>68127.930133939823</v>
      </c>
      <c r="F30" s="251">
        <v>1259.916072929999</v>
      </c>
      <c r="G30" s="251">
        <v>923.0699854799999</v>
      </c>
      <c r="H30" s="251">
        <v>0</v>
      </c>
      <c r="I30" s="251">
        <v>923.0699854799999</v>
      </c>
      <c r="J30" s="251">
        <v>152.49504882000022</v>
      </c>
      <c r="K30" s="251">
        <v>88.046300040000233</v>
      </c>
      <c r="L30" s="251">
        <v>64.448748780000003</v>
      </c>
      <c r="M30" s="251">
        <v>128.72495137000001</v>
      </c>
      <c r="N30" s="251">
        <v>0</v>
      </c>
      <c r="O30" s="251">
        <v>128.72495137000001</v>
      </c>
      <c r="P30" s="251">
        <v>0</v>
      </c>
      <c r="Q30" s="251">
        <v>0</v>
      </c>
      <c r="R30" s="251">
        <v>488.31735903000003</v>
      </c>
    </row>
    <row r="31" spans="2:18" ht="16.5" x14ac:dyDescent="0.25">
      <c r="B31" s="252" t="s">
        <v>643</v>
      </c>
      <c r="C31" s="253" t="s">
        <v>608</v>
      </c>
      <c r="D31" s="251">
        <v>13660.854790660074</v>
      </c>
      <c r="E31" s="251">
        <v>13449.090563110076</v>
      </c>
      <c r="F31" s="251">
        <v>211.76422755000002</v>
      </c>
      <c r="G31" s="251">
        <v>122.69664245999998</v>
      </c>
      <c r="H31" s="251">
        <v>0</v>
      </c>
      <c r="I31" s="251">
        <v>122.69664245999998</v>
      </c>
      <c r="J31" s="251">
        <v>67.290709490000111</v>
      </c>
      <c r="K31" s="251">
        <v>56.062535560000107</v>
      </c>
      <c r="L31" s="251">
        <v>11.228173930000004</v>
      </c>
      <c r="M31" s="251">
        <v>26.768027970000027</v>
      </c>
      <c r="N31" s="251">
        <v>0</v>
      </c>
      <c r="O31" s="251">
        <v>26.768027970000027</v>
      </c>
      <c r="P31" s="251">
        <v>0</v>
      </c>
      <c r="Q31" s="251">
        <v>0</v>
      </c>
      <c r="R31" s="251">
        <v>22.258742870000006</v>
      </c>
    </row>
    <row r="32" spans="2:18" ht="16.5" x14ac:dyDescent="0.25">
      <c r="B32" s="252" t="s">
        <v>644</v>
      </c>
      <c r="C32" s="255" t="s">
        <v>464</v>
      </c>
      <c r="D32" s="251">
        <v>447436.60039271985</v>
      </c>
      <c r="E32" s="251">
        <v>435590.85798365989</v>
      </c>
      <c r="F32" s="251">
        <v>11845.742409059989</v>
      </c>
      <c r="G32" s="251">
        <v>8811.9312040999939</v>
      </c>
      <c r="H32" s="251">
        <v>16.453917130000004</v>
      </c>
      <c r="I32" s="251">
        <v>8795.4772869699955</v>
      </c>
      <c r="J32" s="251">
        <v>1531.7536159099964</v>
      </c>
      <c r="K32" s="251">
        <v>731.67695491999609</v>
      </c>
      <c r="L32" s="251">
        <v>800.07666099000005</v>
      </c>
      <c r="M32" s="251">
        <v>2209.2041130899993</v>
      </c>
      <c r="N32" s="251">
        <v>2.3761747299999989</v>
      </c>
      <c r="O32" s="251">
        <v>2206.8279383599988</v>
      </c>
      <c r="P32" s="251">
        <v>-135.81673574000001</v>
      </c>
      <c r="Q32" s="251">
        <v>419349.62595256005</v>
      </c>
      <c r="R32" s="251">
        <v>5514.6353344899999</v>
      </c>
    </row>
  </sheetData>
  <mergeCells count="11">
    <mergeCell ref="R6:R9"/>
    <mergeCell ref="B2:R2"/>
    <mergeCell ref="D5:I5"/>
    <mergeCell ref="J5:O5"/>
    <mergeCell ref="P5:P9"/>
    <mergeCell ref="Q5:R5"/>
    <mergeCell ref="D6:F8"/>
    <mergeCell ref="G6:I8"/>
    <mergeCell ref="J6:L8"/>
    <mergeCell ref="M6:O8"/>
    <mergeCell ref="Q6:Q9"/>
  </mergeCells>
  <pageMargins left="0.7" right="0.7" top="0.75" bottom="0.75" header="0.3" footer="0.3"/>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19DB3-26DA-4D0B-AE92-FF6C25DD9FF9}">
  <sheetPr>
    <tabColor rgb="FF00A976"/>
  </sheetPr>
  <dimension ref="B2:I9"/>
  <sheetViews>
    <sheetView workbookViewId="0">
      <selection activeCell="I19" sqref="I19"/>
    </sheetView>
  </sheetViews>
  <sheetFormatPr defaultRowHeight="15" x14ac:dyDescent="0.25"/>
  <cols>
    <col min="1" max="1" width="3.125" style="1189" customWidth="1"/>
    <col min="2" max="16384" width="9" style="1189"/>
  </cols>
  <sheetData>
    <row r="2" spans="2:9" ht="20.25" x14ac:dyDescent="0.25">
      <c r="B2" s="1205" t="s">
        <v>1595</v>
      </c>
      <c r="C2" s="1188"/>
      <c r="D2" s="1188"/>
      <c r="E2" s="1188"/>
      <c r="F2" s="1188"/>
      <c r="G2" s="1188"/>
      <c r="H2" s="1188"/>
      <c r="I2" s="1188"/>
    </row>
    <row r="4" spans="2:9" x14ac:dyDescent="0.25">
      <c r="B4" s="1199" t="s">
        <v>1588</v>
      </c>
      <c r="C4" s="1200"/>
      <c r="D4" s="1196" t="s">
        <v>68</v>
      </c>
      <c r="E4" s="1196" t="s">
        <v>69</v>
      </c>
      <c r="F4" s="1196" t="s">
        <v>70</v>
      </c>
      <c r="G4" s="1196" t="s">
        <v>71</v>
      </c>
      <c r="H4" s="1196" t="s">
        <v>72</v>
      </c>
      <c r="I4" s="1196" t="s">
        <v>189</v>
      </c>
    </row>
    <row r="5" spans="2:9" x14ac:dyDescent="0.25">
      <c r="B5" s="1201"/>
      <c r="C5" s="1202"/>
      <c r="D5" s="1302" t="s">
        <v>1589</v>
      </c>
      <c r="E5" s="1302"/>
      <c r="F5" s="1302"/>
      <c r="G5" s="1302"/>
      <c r="H5" s="1302"/>
      <c r="I5" s="1302"/>
    </row>
    <row r="6" spans="2:9" ht="30" x14ac:dyDescent="0.25">
      <c r="B6" s="1203"/>
      <c r="C6" s="1204"/>
      <c r="D6" s="1197" t="s">
        <v>1590</v>
      </c>
      <c r="E6" s="1197" t="s">
        <v>1591</v>
      </c>
      <c r="F6" s="1197" t="s">
        <v>1592</v>
      </c>
      <c r="G6" s="1197" t="s">
        <v>1593</v>
      </c>
      <c r="H6" s="1197" t="s">
        <v>1594</v>
      </c>
      <c r="I6" s="1197" t="s">
        <v>464</v>
      </c>
    </row>
    <row r="7" spans="2:9" ht="30" x14ac:dyDescent="0.25">
      <c r="B7" s="1187">
        <v>1</v>
      </c>
      <c r="C7" s="1198" t="s">
        <v>596</v>
      </c>
      <c r="D7" s="1195"/>
      <c r="E7" s="1195"/>
      <c r="F7" s="1195"/>
      <c r="G7" s="1195"/>
      <c r="H7" s="1195"/>
      <c r="I7" s="1195"/>
    </row>
    <row r="8" spans="2:9" ht="30" x14ac:dyDescent="0.25">
      <c r="B8" s="522">
        <v>2</v>
      </c>
      <c r="C8" s="1190" t="s">
        <v>631</v>
      </c>
      <c r="D8" s="1191"/>
      <c r="E8" s="1191"/>
      <c r="F8" s="1191"/>
      <c r="G8" s="1191"/>
      <c r="H8" s="1191"/>
      <c r="I8" s="1191"/>
    </row>
    <row r="9" spans="2:9" x14ac:dyDescent="0.25">
      <c r="B9" s="1192">
        <v>3</v>
      </c>
      <c r="C9" s="1193" t="s">
        <v>464</v>
      </c>
      <c r="D9" s="1194"/>
      <c r="E9" s="1194"/>
      <c r="F9" s="1194"/>
      <c r="G9" s="1194"/>
      <c r="H9" s="1194"/>
      <c r="I9" s="1194"/>
    </row>
  </sheetData>
  <mergeCells count="1">
    <mergeCell ref="D5:I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4F8F-A5F9-4C05-8709-FC550B6908AD}">
  <sheetPr codeName="Sheet24">
    <tabColor rgb="FF00A976"/>
    <pageSetUpPr fitToPage="1"/>
  </sheetPr>
  <dimension ref="B1:D14"/>
  <sheetViews>
    <sheetView showGridLines="0" zoomScale="110" zoomScaleNormal="110" workbookViewId="0">
      <selection activeCell="D16" sqref="D16"/>
    </sheetView>
  </sheetViews>
  <sheetFormatPr defaultColWidth="8" defaultRowHeight="15" x14ac:dyDescent="0.25"/>
  <cols>
    <col min="1" max="1" width="3.125" style="256" customWidth="1"/>
    <col min="2" max="2" width="4.125" style="256" customWidth="1"/>
    <col min="3" max="3" width="51.25" style="256" customWidth="1"/>
    <col min="4" max="4" width="27.75" style="256" customWidth="1"/>
    <col min="5" max="5" width="8" style="256"/>
    <col min="6" max="6" width="2.875" style="256" customWidth="1"/>
    <col min="7" max="7" width="47.75" style="256" customWidth="1"/>
    <col min="8" max="8" width="21.875" style="256" customWidth="1"/>
    <col min="9" max="16384" width="8" style="256"/>
  </cols>
  <sheetData>
    <row r="1" spans="2:4" ht="9.9499999999999993" customHeight="1" x14ac:dyDescent="0.25"/>
    <row r="2" spans="2:4" ht="20.25" x14ac:dyDescent="0.25">
      <c r="B2" s="1257" t="s">
        <v>23</v>
      </c>
      <c r="C2" s="1257"/>
      <c r="D2" s="1257"/>
    </row>
    <row r="3" spans="2:4" ht="16.5" thickBot="1" x14ac:dyDescent="0.3">
      <c r="B3" s="257"/>
      <c r="C3" s="258"/>
      <c r="D3" s="258"/>
    </row>
    <row r="4" spans="2:4" ht="15.75" x14ac:dyDescent="0.25">
      <c r="B4" s="833"/>
      <c r="C4" s="834"/>
      <c r="D4" s="831" t="s">
        <v>68</v>
      </c>
    </row>
    <row r="5" spans="2:4" ht="26.25" thickBot="1" x14ac:dyDescent="0.3">
      <c r="B5" s="835"/>
      <c r="C5" s="823"/>
      <c r="D5" s="832" t="s">
        <v>670</v>
      </c>
    </row>
    <row r="6" spans="2:4" ht="25.5" customHeight="1" thickBot="1" x14ac:dyDescent="0.3">
      <c r="B6" s="259" t="s">
        <v>595</v>
      </c>
      <c r="C6" s="260" t="s">
        <v>671</v>
      </c>
      <c r="D6" s="836">
        <v>8640.5505906399994</v>
      </c>
    </row>
    <row r="7" spans="2:4" ht="25.5" customHeight="1" thickBot="1" x14ac:dyDescent="0.3">
      <c r="B7" s="261" t="s">
        <v>597</v>
      </c>
      <c r="C7" s="262" t="s">
        <v>672</v>
      </c>
      <c r="D7" s="836">
        <v>3006.4179705000001</v>
      </c>
    </row>
    <row r="8" spans="2:4" ht="25.5" customHeight="1" thickBot="1" x14ac:dyDescent="0.3">
      <c r="B8" s="261" t="s">
        <v>599</v>
      </c>
      <c r="C8" s="262" t="s">
        <v>673</v>
      </c>
      <c r="D8" s="836">
        <v>3233.8555592800103</v>
      </c>
    </row>
    <row r="9" spans="2:4" ht="25.5" customHeight="1" thickBot="1" x14ac:dyDescent="0.3">
      <c r="B9" s="261" t="s">
        <v>601</v>
      </c>
      <c r="C9" s="263" t="s">
        <v>674</v>
      </c>
      <c r="D9" s="836">
        <v>298.76131600000002</v>
      </c>
    </row>
    <row r="10" spans="2:4" ht="24" customHeight="1" thickBot="1" x14ac:dyDescent="0.3">
      <c r="B10" s="261" t="s">
        <v>603</v>
      </c>
      <c r="C10" s="263" t="s">
        <v>675</v>
      </c>
      <c r="D10" s="836">
        <v>421.73308106000002</v>
      </c>
    </row>
    <row r="11" spans="2:4" ht="25.5" customHeight="1" thickBot="1" x14ac:dyDescent="0.3">
      <c r="B11" s="264" t="s">
        <v>605</v>
      </c>
      <c r="C11" s="265" t="s">
        <v>676</v>
      </c>
      <c r="D11" s="837">
        <v>7692.618604799989</v>
      </c>
    </row>
    <row r="14" spans="2:4" x14ac:dyDescent="0.25">
      <c r="D14" s="266"/>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8565F-E5FD-4949-BCD4-BC9EB5E427D9}">
  <sheetPr codeName="Sheet25">
    <tabColor rgb="FF00A976"/>
  </sheetPr>
  <dimension ref="B1:J19"/>
  <sheetViews>
    <sheetView showGridLines="0" zoomScaleNormal="100" workbookViewId="0">
      <selection activeCell="E24" sqref="E24"/>
    </sheetView>
  </sheetViews>
  <sheetFormatPr defaultColWidth="8" defaultRowHeight="15" x14ac:dyDescent="0.25"/>
  <cols>
    <col min="1" max="1" width="3.125" style="37" customWidth="1"/>
    <col min="2" max="2" width="6.5" style="37" customWidth="1"/>
    <col min="3" max="3" width="48.125" style="37" customWidth="1"/>
    <col min="4" max="4" width="21.25" style="37" customWidth="1"/>
    <col min="5" max="5" width="23.625" style="37" customWidth="1"/>
    <col min="6" max="6" width="20.75" style="37" customWidth="1"/>
    <col min="7" max="7" width="18.5" style="37" customWidth="1"/>
    <col min="8" max="8" width="24.75" style="37" customWidth="1"/>
    <col min="9" max="16384" width="8" style="37"/>
  </cols>
  <sheetData>
    <row r="1" spans="2:10" ht="9.9499999999999993" customHeight="1" x14ac:dyDescent="0.25"/>
    <row r="2" spans="2:10" ht="20.25" x14ac:dyDescent="0.3">
      <c r="B2" s="1217" t="s">
        <v>677</v>
      </c>
      <c r="C2" s="1217"/>
      <c r="D2" s="1217"/>
      <c r="E2" s="1217"/>
      <c r="F2" s="1217"/>
      <c r="G2" s="1217"/>
      <c r="H2" s="1217"/>
      <c r="I2" s="267"/>
      <c r="J2" s="268"/>
    </row>
    <row r="4" spans="2:10" ht="15.75" thickBot="1" x14ac:dyDescent="0.3"/>
    <row r="5" spans="2:10" x14ac:dyDescent="0.25">
      <c r="B5" s="839"/>
      <c r="C5" s="840"/>
      <c r="D5" s="841" t="s">
        <v>678</v>
      </c>
      <c r="E5" s="842" t="s">
        <v>679</v>
      </c>
      <c r="F5" s="843"/>
      <c r="G5" s="843"/>
      <c r="H5" s="844"/>
      <c r="I5" s="268"/>
      <c r="J5" s="268"/>
    </row>
    <row r="6" spans="2:10" ht="25.5" x14ac:dyDescent="0.25">
      <c r="B6" s="845"/>
      <c r="C6" s="846"/>
      <c r="D6" s="847"/>
      <c r="E6" s="848"/>
      <c r="F6" s="849" t="s">
        <v>680</v>
      </c>
      <c r="G6" s="850" t="s">
        <v>681</v>
      </c>
      <c r="H6" s="851"/>
      <c r="I6" s="268"/>
      <c r="J6" s="268"/>
    </row>
    <row r="7" spans="2:10" ht="25.5" x14ac:dyDescent="0.25">
      <c r="B7" s="845"/>
      <c r="C7" s="846"/>
      <c r="D7" s="852"/>
      <c r="E7" s="853"/>
      <c r="F7" s="852"/>
      <c r="G7" s="853"/>
      <c r="H7" s="854" t="s">
        <v>682</v>
      </c>
      <c r="I7" s="268"/>
      <c r="J7" s="268"/>
    </row>
    <row r="8" spans="2:10" ht="14.25" customHeight="1" x14ac:dyDescent="0.25">
      <c r="B8" s="845" t="s">
        <v>73</v>
      </c>
      <c r="C8" s="846"/>
      <c r="D8" s="855" t="s">
        <v>68</v>
      </c>
      <c r="E8" s="856" t="s">
        <v>69</v>
      </c>
      <c r="F8" s="855" t="s">
        <v>70</v>
      </c>
      <c r="G8" s="856" t="s">
        <v>71</v>
      </c>
      <c r="H8" s="857" t="s">
        <v>72</v>
      </c>
      <c r="I8" s="268"/>
      <c r="J8" s="268"/>
    </row>
    <row r="9" spans="2:10" x14ac:dyDescent="0.25">
      <c r="B9" s="858">
        <v>1</v>
      </c>
      <c r="C9" s="368" t="s">
        <v>596</v>
      </c>
      <c r="D9" s="859">
        <f>(638527663553.59-E9)/1000000</f>
        <v>638527.66355316562</v>
      </c>
      <c r="E9" s="859">
        <f>(+F9+G9)/1000000</f>
        <v>0.42435341138312005</v>
      </c>
      <c r="F9" s="859">
        <v>382835.24657161004</v>
      </c>
      <c r="G9" s="859">
        <v>41518.164811510003</v>
      </c>
      <c r="H9" s="860"/>
      <c r="I9" s="268"/>
      <c r="J9" s="268"/>
    </row>
    <row r="10" spans="2:10" x14ac:dyDescent="0.25">
      <c r="B10" s="858">
        <v>2</v>
      </c>
      <c r="C10" s="368" t="s">
        <v>683</v>
      </c>
      <c r="D10" s="859">
        <v>67726.856338960002</v>
      </c>
      <c r="E10" s="859">
        <v>0</v>
      </c>
      <c r="F10" s="859">
        <v>0</v>
      </c>
      <c r="G10" s="859">
        <v>0</v>
      </c>
      <c r="H10" s="861"/>
      <c r="I10" s="268"/>
      <c r="J10" s="268"/>
    </row>
    <row r="11" spans="2:10" x14ac:dyDescent="0.25">
      <c r="B11" s="858">
        <v>3</v>
      </c>
      <c r="C11" s="368" t="s">
        <v>464</v>
      </c>
      <c r="D11" s="859">
        <f>(SUM(D9:D10))/1000000</f>
        <v>0.70625451989212562</v>
      </c>
      <c r="E11" s="859">
        <f>(+F11+G11)/1000000</f>
        <v>4.2435341138312004E-7</v>
      </c>
      <c r="F11" s="859">
        <f>(+F9+F10)/1000000</f>
        <v>0.38283524657161005</v>
      </c>
      <c r="G11" s="859">
        <f>(+G9+G10)/1000000</f>
        <v>4.1518164811510001E-2</v>
      </c>
      <c r="H11" s="860"/>
      <c r="I11" s="268"/>
      <c r="J11" s="268"/>
    </row>
    <row r="12" spans="2:10" x14ac:dyDescent="0.25">
      <c r="B12" s="862">
        <v>4</v>
      </c>
      <c r="C12" s="863" t="s">
        <v>684</v>
      </c>
      <c r="D12" s="859">
        <f>(5673224080.97-E12)/1000000</f>
        <v>5673.2240809649966</v>
      </c>
      <c r="E12" s="859">
        <f>(+F12+G12)/1000000</f>
        <v>5.0037854305599993E-3</v>
      </c>
      <c r="F12" s="859">
        <v>5002.7490805599991</v>
      </c>
      <c r="G12" s="859">
        <v>1.0363500000000001</v>
      </c>
      <c r="H12" s="860"/>
      <c r="I12" s="268"/>
      <c r="J12" s="268"/>
    </row>
    <row r="13" spans="2:10" ht="15.75" thickBot="1" x14ac:dyDescent="0.3">
      <c r="B13" s="864" t="s">
        <v>685</v>
      </c>
      <c r="C13" s="865" t="s">
        <v>686</v>
      </c>
      <c r="D13" s="866">
        <v>656.62071323999976</v>
      </c>
      <c r="E13" s="866">
        <v>4963.1486018900005</v>
      </c>
      <c r="F13" s="867"/>
      <c r="G13" s="867"/>
      <c r="H13" s="868"/>
      <c r="I13" s="268"/>
      <c r="J13" s="268"/>
    </row>
    <row r="14" spans="2:10" x14ac:dyDescent="0.25">
      <c r="C14" s="271"/>
    </row>
    <row r="19" spans="4:4" x14ac:dyDescent="0.25">
      <c r="D19" s="229"/>
    </row>
  </sheetData>
  <mergeCells count="1">
    <mergeCell ref="B2:H2"/>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AAF1E-FBD8-4E42-A90A-9DF4060B4051}">
  <sheetPr codeName="Sheet26">
    <tabColor rgb="FF00A976"/>
  </sheetPr>
  <dimension ref="A1:DR29"/>
  <sheetViews>
    <sheetView zoomScale="70" zoomScaleNormal="70" zoomScalePageLayoutView="60" workbookViewId="0">
      <selection activeCell="D9" sqref="D9"/>
    </sheetView>
  </sheetViews>
  <sheetFormatPr defaultColWidth="10.125" defaultRowHeight="15" x14ac:dyDescent="0.25"/>
  <cols>
    <col min="1" max="1" width="3.125" style="272" customWidth="1"/>
    <col min="2" max="2" width="7" style="272" customWidth="1"/>
    <col min="3" max="3" width="54.125" style="272" bestFit="1" customWidth="1"/>
    <col min="4" max="9" width="24.625" style="272" customWidth="1"/>
    <col min="10" max="10" width="10.125" style="272"/>
    <col min="11" max="11" width="28.625" style="272" customWidth="1"/>
    <col min="12" max="122" width="10.125" style="272"/>
    <col min="123" max="16384" width="10.125" style="170"/>
  </cols>
  <sheetData>
    <row r="1" spans="1:122" ht="9.9499999999999993" customHeight="1" x14ac:dyDescent="0.25"/>
    <row r="2" spans="1:122" ht="20.25" x14ac:dyDescent="0.3">
      <c r="A2" s="273"/>
      <c r="B2" s="1217" t="s">
        <v>25</v>
      </c>
      <c r="C2" s="1217"/>
      <c r="D2" s="1217"/>
      <c r="E2" s="1217"/>
      <c r="F2" s="1217"/>
      <c r="G2" s="1217"/>
      <c r="H2" s="1217"/>
      <c r="I2" s="1217"/>
    </row>
    <row r="3" spans="1:122" x14ac:dyDescent="0.25">
      <c r="DD3" s="170"/>
      <c r="DE3" s="170"/>
      <c r="DF3" s="170"/>
      <c r="DG3" s="170"/>
      <c r="DH3" s="170"/>
      <c r="DI3" s="170"/>
      <c r="DJ3" s="170"/>
      <c r="DK3" s="170"/>
      <c r="DL3" s="170"/>
      <c r="DM3" s="170"/>
      <c r="DN3" s="170"/>
      <c r="DO3" s="170"/>
      <c r="DP3" s="170"/>
      <c r="DQ3" s="170"/>
      <c r="DR3" s="170"/>
    </row>
    <row r="4" spans="1:122" x14ac:dyDescent="0.25">
      <c r="DD4" s="170"/>
      <c r="DE4" s="170"/>
      <c r="DF4" s="170"/>
      <c r="DG4" s="170"/>
      <c r="DH4" s="170"/>
      <c r="DI4" s="170"/>
      <c r="DJ4" s="170"/>
      <c r="DK4" s="170"/>
      <c r="DL4" s="170"/>
      <c r="DM4" s="170"/>
      <c r="DN4" s="170"/>
      <c r="DO4" s="170"/>
      <c r="DP4" s="170"/>
      <c r="DQ4" s="170"/>
      <c r="DR4" s="170"/>
    </row>
    <row r="5" spans="1:122" s="275" customFormat="1" ht="84" customHeight="1" x14ac:dyDescent="0.25">
      <c r="A5" s="274"/>
      <c r="B5" s="869"/>
      <c r="C5" s="1303" t="s">
        <v>687</v>
      </c>
      <c r="D5" s="1304" t="s">
        <v>688</v>
      </c>
      <c r="E5" s="1303"/>
      <c r="F5" s="1305" t="s">
        <v>689</v>
      </c>
      <c r="G5" s="1304"/>
      <c r="H5" s="1305" t="s">
        <v>690</v>
      </c>
      <c r="I5" s="130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c r="CU5" s="274"/>
      <c r="CV5" s="274"/>
      <c r="CW5" s="274"/>
      <c r="CX5" s="274"/>
      <c r="CY5" s="274"/>
      <c r="CZ5" s="274"/>
      <c r="DA5" s="274"/>
      <c r="DB5" s="274"/>
      <c r="DC5" s="274"/>
    </row>
    <row r="6" spans="1:122" s="275" customFormat="1" ht="50.25" customHeight="1" x14ac:dyDescent="0.25">
      <c r="A6" s="274"/>
      <c r="B6" s="870"/>
      <c r="C6" s="1303"/>
      <c r="D6" s="871" t="s">
        <v>691</v>
      </c>
      <c r="E6" s="872" t="s">
        <v>637</v>
      </c>
      <c r="F6" s="871" t="s">
        <v>691</v>
      </c>
      <c r="G6" s="871" t="s">
        <v>637</v>
      </c>
      <c r="H6" s="872" t="s">
        <v>692</v>
      </c>
      <c r="I6" s="872" t="s">
        <v>693</v>
      </c>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4"/>
      <c r="CA6" s="274"/>
      <c r="CB6" s="274"/>
      <c r="CC6" s="274"/>
      <c r="CD6" s="274"/>
      <c r="CE6" s="274"/>
      <c r="CF6" s="274"/>
      <c r="CG6" s="274"/>
      <c r="CH6" s="274"/>
      <c r="CI6" s="274"/>
      <c r="CJ6" s="274"/>
      <c r="CK6" s="274"/>
      <c r="CL6" s="274"/>
      <c r="CM6" s="274"/>
      <c r="CN6" s="274"/>
      <c r="CO6" s="274"/>
      <c r="CP6" s="274"/>
      <c r="CQ6" s="274"/>
      <c r="CR6" s="274"/>
      <c r="CS6" s="274"/>
      <c r="CT6" s="274"/>
      <c r="CU6" s="274"/>
      <c r="CV6" s="274"/>
      <c r="CW6" s="274"/>
      <c r="CX6" s="274"/>
      <c r="CY6" s="274"/>
      <c r="CZ6" s="274"/>
      <c r="DA6" s="274"/>
      <c r="DB6" s="274"/>
      <c r="DC6" s="274"/>
    </row>
    <row r="7" spans="1:122" s="169" customFormat="1" x14ac:dyDescent="0.25">
      <c r="A7" s="276"/>
      <c r="B7" s="870" t="s">
        <v>73</v>
      </c>
      <c r="C7" s="1303"/>
      <c r="D7" s="873" t="s">
        <v>68</v>
      </c>
      <c r="E7" s="788" t="s">
        <v>69</v>
      </c>
      <c r="F7" s="788" t="s">
        <v>70</v>
      </c>
      <c r="G7" s="788" t="s">
        <v>71</v>
      </c>
      <c r="H7" s="788" t="s">
        <v>72</v>
      </c>
      <c r="I7" s="788" t="s">
        <v>189</v>
      </c>
      <c r="J7" s="277"/>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76"/>
      <c r="BQ7" s="276"/>
      <c r="BR7" s="276"/>
      <c r="BS7" s="276"/>
      <c r="BT7" s="276"/>
      <c r="BU7" s="276"/>
      <c r="BV7" s="276"/>
      <c r="BW7" s="276"/>
      <c r="BX7" s="276"/>
      <c r="BY7" s="276"/>
      <c r="BZ7" s="276"/>
      <c r="CA7" s="276"/>
      <c r="CB7" s="276"/>
      <c r="CC7" s="276"/>
      <c r="CD7" s="276"/>
      <c r="CE7" s="276"/>
      <c r="CF7" s="276"/>
      <c r="CG7" s="276"/>
      <c r="CH7" s="276"/>
      <c r="CI7" s="276"/>
      <c r="CJ7" s="276"/>
      <c r="CK7" s="276"/>
      <c r="CL7" s="276"/>
      <c r="CM7" s="276"/>
      <c r="CN7" s="276"/>
      <c r="CO7" s="276"/>
      <c r="CP7" s="276"/>
      <c r="CQ7" s="276"/>
      <c r="CR7" s="276"/>
      <c r="CS7" s="276"/>
      <c r="CT7" s="276"/>
      <c r="CU7" s="276"/>
      <c r="CV7" s="276"/>
      <c r="CW7" s="276"/>
      <c r="CX7" s="276"/>
      <c r="CY7" s="276"/>
      <c r="CZ7" s="276"/>
      <c r="DA7" s="276"/>
      <c r="DB7" s="276"/>
      <c r="DC7" s="276"/>
    </row>
    <row r="8" spans="1:122" s="282" customFormat="1" ht="35.1" customHeight="1" x14ac:dyDescent="0.25">
      <c r="A8" s="277"/>
      <c r="B8" s="278">
        <v>1</v>
      </c>
      <c r="C8" s="279" t="s">
        <v>694</v>
      </c>
      <c r="D8" s="703">
        <v>77141.787769999995</v>
      </c>
      <c r="E8" s="703">
        <v>11254.402282999999</v>
      </c>
      <c r="F8" s="703">
        <v>77615.486105000004</v>
      </c>
      <c r="G8" s="703">
        <v>1037.144779</v>
      </c>
      <c r="H8" s="703">
        <v>1609.5752319999999</v>
      </c>
      <c r="I8" s="281">
        <v>2.0500000000000001E-2</v>
      </c>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277"/>
      <c r="BK8" s="277"/>
      <c r="BL8" s="277"/>
      <c r="BM8" s="277"/>
      <c r="BN8" s="277"/>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277"/>
      <c r="CW8" s="277"/>
      <c r="CX8" s="277"/>
      <c r="CY8" s="277"/>
      <c r="CZ8" s="277"/>
      <c r="DA8" s="277"/>
      <c r="DB8" s="277"/>
      <c r="DC8" s="277"/>
    </row>
    <row r="9" spans="1:122" s="282" customFormat="1" ht="35.1" customHeight="1" x14ac:dyDescent="0.25">
      <c r="A9" s="277"/>
      <c r="B9" s="278">
        <v>2</v>
      </c>
      <c r="C9" s="283" t="s">
        <v>695</v>
      </c>
      <c r="D9" s="703">
        <v>8428.7355470000002</v>
      </c>
      <c r="E9" s="703">
        <v>7849.9711630000002</v>
      </c>
      <c r="F9" s="703">
        <v>8429.9042439999994</v>
      </c>
      <c r="G9" s="703">
        <v>3925.8831129999999</v>
      </c>
      <c r="H9" s="703">
        <v>55.889479000000001</v>
      </c>
      <c r="I9" s="285">
        <v>4.4999999999999997E-3</v>
      </c>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row>
    <row r="10" spans="1:122" s="282" customFormat="1" ht="35.1" customHeight="1" x14ac:dyDescent="0.25">
      <c r="A10" s="277"/>
      <c r="B10" s="278">
        <v>3</v>
      </c>
      <c r="C10" s="283" t="s">
        <v>696</v>
      </c>
      <c r="D10" s="703">
        <v>59.211837000000003</v>
      </c>
      <c r="E10" s="703">
        <v>506.16558099999997</v>
      </c>
      <c r="F10" s="703">
        <v>15.384845</v>
      </c>
      <c r="G10" s="703">
        <v>251.76778999999999</v>
      </c>
      <c r="H10" s="703">
        <v>53.430526999999998</v>
      </c>
      <c r="I10" s="285">
        <v>0.2</v>
      </c>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row>
    <row r="11" spans="1:122" s="282" customFormat="1" ht="35.1" customHeight="1" x14ac:dyDescent="0.25">
      <c r="A11" s="277"/>
      <c r="B11" s="278">
        <v>4</v>
      </c>
      <c r="C11" s="283" t="s">
        <v>697</v>
      </c>
      <c r="D11" s="703">
        <v>481.50507099999999</v>
      </c>
      <c r="E11" s="703" t="s">
        <v>698</v>
      </c>
      <c r="F11" s="703">
        <v>481.50507099999999</v>
      </c>
      <c r="G11" s="703" t="s">
        <v>698</v>
      </c>
      <c r="H11" s="703" t="s">
        <v>698</v>
      </c>
      <c r="I11" s="285">
        <v>0</v>
      </c>
      <c r="J11" s="277"/>
      <c r="K11" s="702"/>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7"/>
      <c r="BI11" s="277"/>
      <c r="BJ11" s="277"/>
      <c r="BK11" s="277"/>
      <c r="BL11" s="277"/>
      <c r="BM11" s="277"/>
      <c r="BN11" s="277"/>
      <c r="BO11" s="277"/>
      <c r="BP11" s="277"/>
      <c r="BQ11" s="277"/>
      <c r="BR11" s="277"/>
      <c r="BS11" s="277"/>
      <c r="BT11" s="277"/>
      <c r="BU11" s="277"/>
      <c r="BV11" s="277"/>
      <c r="BW11" s="277"/>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7"/>
      <c r="CW11" s="277"/>
      <c r="CX11" s="277"/>
      <c r="CY11" s="277"/>
      <c r="CZ11" s="277"/>
      <c r="DA11" s="277"/>
      <c r="DB11" s="277"/>
      <c r="DC11" s="277"/>
    </row>
    <row r="12" spans="1:122" s="282" customFormat="1" ht="35.1" customHeight="1" x14ac:dyDescent="0.25">
      <c r="A12" s="277"/>
      <c r="B12" s="278">
        <v>5</v>
      </c>
      <c r="C12" s="283" t="s">
        <v>699</v>
      </c>
      <c r="D12" s="703" t="s">
        <v>700</v>
      </c>
      <c r="E12" s="703" t="s">
        <v>700</v>
      </c>
      <c r="F12" s="703" t="s">
        <v>700</v>
      </c>
      <c r="G12" s="703" t="s">
        <v>700</v>
      </c>
      <c r="H12" s="703" t="s">
        <v>700</v>
      </c>
      <c r="I12" s="286" t="s">
        <v>700</v>
      </c>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c r="BP12" s="277"/>
      <c r="BQ12" s="277"/>
      <c r="BR12" s="277"/>
      <c r="BS12" s="277"/>
      <c r="BT12" s="277"/>
      <c r="BU12" s="277"/>
      <c r="BV12" s="277"/>
      <c r="BW12" s="277"/>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7"/>
      <c r="CW12" s="277"/>
      <c r="CX12" s="277"/>
      <c r="CY12" s="277"/>
      <c r="CZ12" s="277"/>
      <c r="DA12" s="277"/>
      <c r="DB12" s="277"/>
      <c r="DC12" s="277"/>
    </row>
    <row r="13" spans="1:122" s="282" customFormat="1" ht="35.1" customHeight="1" x14ac:dyDescent="0.25">
      <c r="A13" s="277"/>
      <c r="B13" s="278">
        <v>6</v>
      </c>
      <c r="C13" s="283" t="s">
        <v>701</v>
      </c>
      <c r="D13" s="703">
        <v>1580.2631940000001</v>
      </c>
      <c r="E13" s="703">
        <v>743.31247199999996</v>
      </c>
      <c r="F13" s="703">
        <v>1583.988194</v>
      </c>
      <c r="G13" s="703">
        <v>397.433133</v>
      </c>
      <c r="H13" s="703">
        <v>488.43105600000001</v>
      </c>
      <c r="I13" s="285">
        <v>0.2465</v>
      </c>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7"/>
      <c r="BG13" s="277"/>
      <c r="BH13" s="277"/>
      <c r="BI13" s="277"/>
      <c r="BJ13" s="277"/>
      <c r="BK13" s="277"/>
      <c r="BL13" s="277"/>
      <c r="BM13" s="277"/>
      <c r="BN13" s="277"/>
      <c r="BO13" s="277"/>
      <c r="BP13" s="277"/>
      <c r="BQ13" s="277"/>
      <c r="BR13" s="277"/>
      <c r="BS13" s="277"/>
      <c r="BT13" s="277"/>
      <c r="BU13" s="277"/>
      <c r="BV13" s="277"/>
      <c r="BW13" s="277"/>
      <c r="BX13" s="277"/>
      <c r="BY13" s="277"/>
      <c r="BZ13" s="277"/>
      <c r="CA13" s="277"/>
      <c r="CB13" s="277"/>
      <c r="CC13" s="277"/>
      <c r="CD13" s="277"/>
      <c r="CE13" s="277"/>
      <c r="CF13" s="277"/>
      <c r="CG13" s="277"/>
      <c r="CH13" s="277"/>
      <c r="CI13" s="277"/>
      <c r="CJ13" s="277"/>
      <c r="CK13" s="277"/>
      <c r="CL13" s="277"/>
      <c r="CM13" s="277"/>
      <c r="CN13" s="277"/>
      <c r="CO13" s="277"/>
      <c r="CP13" s="277"/>
      <c r="CQ13" s="277"/>
      <c r="CR13" s="277"/>
      <c r="CS13" s="277"/>
      <c r="CT13" s="277"/>
      <c r="CU13" s="277"/>
      <c r="CV13" s="277"/>
      <c r="CW13" s="277"/>
      <c r="CX13" s="277"/>
      <c r="CY13" s="277"/>
      <c r="CZ13" s="277"/>
      <c r="DA13" s="277"/>
      <c r="DB13" s="277"/>
      <c r="DC13" s="277"/>
    </row>
    <row r="14" spans="1:122" s="282" customFormat="1" ht="35.1" customHeight="1" x14ac:dyDescent="0.25">
      <c r="A14" s="277"/>
      <c r="B14" s="278">
        <v>7</v>
      </c>
      <c r="C14" s="283" t="s">
        <v>702</v>
      </c>
      <c r="D14" s="703">
        <v>1419.5752460000001</v>
      </c>
      <c r="E14" s="703">
        <v>325.06882400000001</v>
      </c>
      <c r="F14" s="703">
        <v>1380.840796</v>
      </c>
      <c r="G14" s="703">
        <v>85.276591999999994</v>
      </c>
      <c r="H14" s="703">
        <v>1444.1120080000001</v>
      </c>
      <c r="I14" s="285">
        <v>0.98499999999999999</v>
      </c>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77"/>
      <c r="BY14" s="277"/>
      <c r="BZ14" s="277"/>
      <c r="CA14" s="277"/>
      <c r="CB14" s="277"/>
      <c r="CC14" s="277"/>
      <c r="CD14" s="277"/>
      <c r="CE14" s="277"/>
      <c r="CF14" s="277"/>
      <c r="CG14" s="277"/>
      <c r="CH14" s="277"/>
      <c r="CI14" s="277"/>
      <c r="CJ14" s="277"/>
      <c r="CK14" s="277"/>
      <c r="CL14" s="277"/>
      <c r="CM14" s="277"/>
      <c r="CN14" s="277"/>
      <c r="CO14" s="277"/>
      <c r="CP14" s="277"/>
      <c r="CQ14" s="277"/>
      <c r="CR14" s="277"/>
      <c r="CS14" s="277"/>
      <c r="CT14" s="277"/>
      <c r="CU14" s="277"/>
      <c r="CV14" s="277"/>
      <c r="CW14" s="277"/>
      <c r="CX14" s="277"/>
      <c r="CY14" s="277"/>
      <c r="CZ14" s="277"/>
      <c r="DA14" s="277"/>
      <c r="DB14" s="277"/>
      <c r="DC14" s="277"/>
    </row>
    <row r="15" spans="1:122" s="282" customFormat="1" ht="35.1" customHeight="1" x14ac:dyDescent="0.25">
      <c r="A15" s="277"/>
      <c r="B15" s="278">
        <v>8</v>
      </c>
      <c r="C15" s="283" t="s">
        <v>703</v>
      </c>
      <c r="D15" s="703">
        <v>355.66036000000003</v>
      </c>
      <c r="E15" s="703">
        <v>441.37462799999997</v>
      </c>
      <c r="F15" s="703">
        <v>221.96190899999999</v>
      </c>
      <c r="G15" s="703">
        <v>146.071819</v>
      </c>
      <c r="H15" s="703">
        <v>242.38829000000001</v>
      </c>
      <c r="I15" s="285">
        <v>0.65859999999999996</v>
      </c>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7"/>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7"/>
      <c r="CW15" s="277"/>
      <c r="CX15" s="277"/>
      <c r="CY15" s="277"/>
      <c r="CZ15" s="277"/>
      <c r="DA15" s="277"/>
      <c r="DB15" s="277"/>
      <c r="DC15" s="277"/>
    </row>
    <row r="16" spans="1:122" s="282" customFormat="1" ht="35.1" customHeight="1" x14ac:dyDescent="0.25">
      <c r="A16" s="277"/>
      <c r="B16" s="278">
        <v>9</v>
      </c>
      <c r="C16" s="283" t="s">
        <v>704</v>
      </c>
      <c r="D16" s="703">
        <v>480.87272899999999</v>
      </c>
      <c r="E16" s="703">
        <v>69.230328999999998</v>
      </c>
      <c r="F16" s="703">
        <v>480.87272899999999</v>
      </c>
      <c r="G16" s="703">
        <v>37.519737999999997</v>
      </c>
      <c r="H16" s="703">
        <v>174.67644799999999</v>
      </c>
      <c r="I16" s="285">
        <v>0.33700000000000002</v>
      </c>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7"/>
      <c r="BJ16" s="277"/>
      <c r="BK16" s="277"/>
      <c r="BL16" s="277"/>
      <c r="BM16" s="277"/>
      <c r="BN16" s="277"/>
      <c r="BO16" s="277"/>
      <c r="BP16" s="277"/>
      <c r="BQ16" s="277"/>
      <c r="BR16" s="277"/>
      <c r="BS16" s="277"/>
      <c r="BT16" s="277"/>
      <c r="BU16" s="277"/>
      <c r="BV16" s="277"/>
      <c r="BW16" s="277"/>
      <c r="BX16" s="277"/>
      <c r="BY16" s="277"/>
      <c r="BZ16" s="277"/>
      <c r="CA16" s="277"/>
      <c r="CB16" s="277"/>
      <c r="CC16" s="277"/>
      <c r="CD16" s="277"/>
      <c r="CE16" s="277"/>
      <c r="CF16" s="277"/>
      <c r="CG16" s="277"/>
      <c r="CH16" s="277"/>
      <c r="CI16" s="277"/>
      <c r="CJ16" s="277"/>
      <c r="CK16" s="277"/>
      <c r="CL16" s="277"/>
      <c r="CM16" s="277"/>
      <c r="CN16" s="277"/>
      <c r="CO16" s="277"/>
      <c r="CP16" s="277"/>
      <c r="CQ16" s="277"/>
      <c r="CR16" s="277"/>
      <c r="CS16" s="277"/>
      <c r="CT16" s="277"/>
      <c r="CU16" s="277"/>
      <c r="CV16" s="277"/>
      <c r="CW16" s="277"/>
      <c r="CX16" s="277"/>
      <c r="CY16" s="277"/>
      <c r="CZ16" s="277"/>
      <c r="DA16" s="277"/>
      <c r="DB16" s="277"/>
      <c r="DC16" s="277"/>
    </row>
    <row r="17" spans="1:122" s="282" customFormat="1" ht="35.1" customHeight="1" x14ac:dyDescent="0.25">
      <c r="A17" s="277"/>
      <c r="B17" s="278">
        <v>10</v>
      </c>
      <c r="C17" s="283" t="s">
        <v>705</v>
      </c>
      <c r="D17" s="703">
        <v>581.295839</v>
      </c>
      <c r="E17" s="703">
        <v>11.674018999999999</v>
      </c>
      <c r="F17" s="703">
        <v>572.30257900000004</v>
      </c>
      <c r="G17" s="703">
        <v>1.8553980000000001</v>
      </c>
      <c r="H17" s="703">
        <v>578.82097499999998</v>
      </c>
      <c r="I17" s="285">
        <v>1.0081</v>
      </c>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c r="BG17" s="277"/>
      <c r="BH17" s="277"/>
      <c r="BI17" s="277"/>
      <c r="BJ17" s="277"/>
      <c r="BK17" s="277"/>
      <c r="BL17" s="277"/>
      <c r="BM17" s="277"/>
      <c r="BN17" s="277"/>
      <c r="BO17" s="277"/>
      <c r="BP17" s="277"/>
      <c r="BQ17" s="277"/>
      <c r="BR17" s="277"/>
      <c r="BS17" s="277"/>
      <c r="BT17" s="277"/>
      <c r="BU17" s="277"/>
      <c r="BV17" s="277"/>
      <c r="BW17" s="277"/>
      <c r="BX17" s="277"/>
      <c r="BY17" s="277"/>
      <c r="BZ17" s="277"/>
      <c r="CA17" s="277"/>
      <c r="CB17" s="277"/>
      <c r="CC17" s="277"/>
      <c r="CD17" s="277"/>
      <c r="CE17" s="277"/>
      <c r="CF17" s="277"/>
      <c r="CG17" s="277"/>
      <c r="CH17" s="277"/>
      <c r="CI17" s="277"/>
      <c r="CJ17" s="277"/>
      <c r="CK17" s="277"/>
      <c r="CL17" s="277"/>
      <c r="CM17" s="277"/>
      <c r="CN17" s="277"/>
      <c r="CO17" s="277"/>
      <c r="CP17" s="277"/>
      <c r="CQ17" s="277"/>
      <c r="CR17" s="277"/>
      <c r="CS17" s="277"/>
      <c r="CT17" s="277"/>
      <c r="CU17" s="277"/>
      <c r="CV17" s="277"/>
      <c r="CW17" s="277"/>
      <c r="CX17" s="277"/>
      <c r="CY17" s="277"/>
      <c r="CZ17" s="277"/>
      <c r="DA17" s="277"/>
      <c r="DB17" s="277"/>
      <c r="DC17" s="277"/>
    </row>
    <row r="18" spans="1:122" s="282" customFormat="1" ht="35.1" customHeight="1" x14ac:dyDescent="0.25">
      <c r="A18" s="277"/>
      <c r="B18" s="278">
        <v>11</v>
      </c>
      <c r="C18" s="283" t="s">
        <v>706</v>
      </c>
      <c r="D18" s="703">
        <v>0.145288</v>
      </c>
      <c r="E18" s="703" t="s">
        <v>698</v>
      </c>
      <c r="F18" s="703">
        <v>0.145288</v>
      </c>
      <c r="G18" s="703" t="s">
        <v>698</v>
      </c>
      <c r="H18" s="703">
        <v>0.21793199999999999</v>
      </c>
      <c r="I18" s="285">
        <v>1.5</v>
      </c>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c r="BG18" s="277"/>
      <c r="BH18" s="277"/>
      <c r="BI18" s="277"/>
      <c r="BJ18" s="277"/>
      <c r="BK18" s="277"/>
      <c r="BL18" s="277"/>
      <c r="BM18" s="277"/>
      <c r="BN18" s="277"/>
      <c r="BO18" s="277"/>
      <c r="BP18" s="277"/>
      <c r="BQ18" s="277"/>
      <c r="BR18" s="277"/>
      <c r="BS18" s="277"/>
      <c r="BT18" s="277"/>
      <c r="BU18" s="277"/>
      <c r="BV18" s="277"/>
      <c r="BW18" s="277"/>
      <c r="BX18" s="277"/>
      <c r="BY18" s="277"/>
      <c r="BZ18" s="277"/>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7"/>
      <c r="CW18" s="277"/>
      <c r="CX18" s="277"/>
      <c r="CY18" s="277"/>
      <c r="CZ18" s="277"/>
      <c r="DA18" s="277"/>
      <c r="DB18" s="277"/>
      <c r="DC18" s="277"/>
    </row>
    <row r="19" spans="1:122" s="282" customFormat="1" ht="35.1" customHeight="1" x14ac:dyDescent="0.25">
      <c r="A19" s="277"/>
      <c r="B19" s="278">
        <v>12</v>
      </c>
      <c r="C19" s="283" t="s">
        <v>707</v>
      </c>
      <c r="D19" s="703">
        <v>52792.230798999997</v>
      </c>
      <c r="E19" s="703" t="s">
        <v>698</v>
      </c>
      <c r="F19" s="703">
        <v>52792.230798999997</v>
      </c>
      <c r="G19" s="703" t="s">
        <v>698</v>
      </c>
      <c r="H19" s="703">
        <v>5279.2230799999998</v>
      </c>
      <c r="I19" s="285">
        <v>0.1</v>
      </c>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c r="BG19" s="277"/>
      <c r="BH19" s="277"/>
      <c r="BI19" s="277"/>
      <c r="BJ19" s="277"/>
      <c r="BK19" s="277"/>
      <c r="BL19" s="277"/>
      <c r="BM19" s="277"/>
      <c r="BN19" s="277"/>
      <c r="BO19" s="277"/>
      <c r="BP19" s="277"/>
      <c r="BQ19" s="277"/>
      <c r="BR19" s="277"/>
      <c r="BS19" s="277"/>
      <c r="BT19" s="277"/>
      <c r="BU19" s="277"/>
      <c r="BV19" s="277"/>
      <c r="BW19" s="277"/>
      <c r="BX19" s="277"/>
      <c r="BY19" s="277"/>
      <c r="BZ19" s="277"/>
      <c r="CA19" s="277"/>
      <c r="CB19" s="277"/>
      <c r="CC19" s="277"/>
      <c r="CD19" s="277"/>
      <c r="CE19" s="277"/>
      <c r="CF19" s="277"/>
      <c r="CG19" s="277"/>
      <c r="CH19" s="277"/>
      <c r="CI19" s="277"/>
      <c r="CJ19" s="277"/>
      <c r="CK19" s="277"/>
      <c r="CL19" s="277"/>
      <c r="CM19" s="277"/>
      <c r="CN19" s="277"/>
      <c r="CO19" s="277"/>
      <c r="CP19" s="277"/>
      <c r="CQ19" s="277"/>
      <c r="CR19" s="277"/>
      <c r="CS19" s="277"/>
      <c r="CT19" s="277"/>
      <c r="CU19" s="277"/>
      <c r="CV19" s="277"/>
      <c r="CW19" s="277"/>
      <c r="CX19" s="277"/>
      <c r="CY19" s="277"/>
      <c r="CZ19" s="277"/>
      <c r="DA19" s="277"/>
      <c r="DB19" s="277"/>
      <c r="DC19" s="277"/>
    </row>
    <row r="20" spans="1:122" s="282" customFormat="1" ht="35.1" customHeight="1" x14ac:dyDescent="0.25">
      <c r="A20" s="277"/>
      <c r="B20" s="278">
        <v>13</v>
      </c>
      <c r="C20" s="283" t="s">
        <v>708</v>
      </c>
      <c r="D20" s="703" t="s">
        <v>700</v>
      </c>
      <c r="E20" s="703" t="s">
        <v>700</v>
      </c>
      <c r="F20" s="703" t="s">
        <v>700</v>
      </c>
      <c r="G20" s="703" t="s">
        <v>700</v>
      </c>
      <c r="H20" s="703" t="s">
        <v>700</v>
      </c>
      <c r="I20" s="286" t="s">
        <v>700</v>
      </c>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277"/>
      <c r="BK20" s="277"/>
      <c r="BL20" s="277"/>
      <c r="BM20" s="277"/>
      <c r="BN20" s="277"/>
      <c r="BO20" s="277"/>
      <c r="BP20" s="277"/>
      <c r="BQ20" s="277"/>
      <c r="BR20" s="277"/>
      <c r="BS20" s="277"/>
      <c r="BT20" s="277"/>
      <c r="BU20" s="277"/>
      <c r="BV20" s="277"/>
      <c r="BW20" s="277"/>
      <c r="BX20" s="277"/>
      <c r="BY20" s="277"/>
      <c r="BZ20" s="277"/>
      <c r="CA20" s="277"/>
      <c r="CB20" s="277"/>
      <c r="CC20" s="277"/>
      <c r="CD20" s="277"/>
      <c r="CE20" s="277"/>
      <c r="CF20" s="277"/>
      <c r="CG20" s="277"/>
      <c r="CH20" s="277"/>
      <c r="CI20" s="277"/>
      <c r="CJ20" s="277"/>
      <c r="CK20" s="277"/>
      <c r="CL20" s="277"/>
      <c r="CM20" s="277"/>
      <c r="CN20" s="277"/>
      <c r="CO20" s="277"/>
      <c r="CP20" s="277"/>
      <c r="CQ20" s="277"/>
      <c r="CR20" s="277"/>
      <c r="CS20" s="277"/>
      <c r="CT20" s="277"/>
      <c r="CU20" s="277"/>
      <c r="CV20" s="277"/>
      <c r="CW20" s="277"/>
      <c r="CX20" s="277"/>
      <c r="CY20" s="277"/>
      <c r="CZ20" s="277"/>
      <c r="DA20" s="277"/>
      <c r="DB20" s="277"/>
      <c r="DC20" s="277"/>
    </row>
    <row r="21" spans="1:122" s="282" customFormat="1" ht="35.1" customHeight="1" x14ac:dyDescent="0.25">
      <c r="A21" s="277"/>
      <c r="B21" s="278">
        <v>14</v>
      </c>
      <c r="C21" s="283" t="s">
        <v>709</v>
      </c>
      <c r="D21" s="703" t="s">
        <v>700</v>
      </c>
      <c r="E21" s="703" t="s">
        <v>700</v>
      </c>
      <c r="F21" s="703" t="s">
        <v>700</v>
      </c>
      <c r="G21" s="703" t="s">
        <v>700</v>
      </c>
      <c r="H21" s="703" t="s">
        <v>700</v>
      </c>
      <c r="I21" s="286" t="s">
        <v>700</v>
      </c>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c r="BP21" s="277"/>
      <c r="BQ21" s="277"/>
      <c r="BR21" s="277"/>
      <c r="BS21" s="277"/>
      <c r="BT21" s="277"/>
      <c r="BU21" s="277"/>
      <c r="BV21" s="277"/>
      <c r="BW21" s="277"/>
      <c r="BX21" s="277"/>
      <c r="BY21" s="277"/>
      <c r="BZ21" s="277"/>
      <c r="CA21" s="277"/>
      <c r="CB21" s="277"/>
      <c r="CC21" s="277"/>
      <c r="CD21" s="277"/>
      <c r="CE21" s="277"/>
      <c r="CF21" s="277"/>
      <c r="CG21" s="277"/>
      <c r="CH21" s="277"/>
      <c r="CI21" s="277"/>
      <c r="CJ21" s="277"/>
      <c r="CK21" s="277"/>
      <c r="CL21" s="277"/>
      <c r="CM21" s="277"/>
      <c r="CN21" s="277"/>
      <c r="CO21" s="277"/>
      <c r="CP21" s="277"/>
      <c r="CQ21" s="277"/>
      <c r="CR21" s="277"/>
      <c r="CS21" s="277"/>
      <c r="CT21" s="277"/>
      <c r="CU21" s="277"/>
      <c r="CV21" s="277"/>
      <c r="CW21" s="277"/>
      <c r="CX21" s="277"/>
      <c r="CY21" s="277"/>
      <c r="CZ21" s="277"/>
      <c r="DA21" s="277"/>
      <c r="DB21" s="277"/>
      <c r="DC21" s="277"/>
    </row>
    <row r="22" spans="1:122" s="282" customFormat="1" ht="35.1" customHeight="1" x14ac:dyDescent="0.25">
      <c r="A22" s="277"/>
      <c r="B22" s="278">
        <v>15</v>
      </c>
      <c r="C22" s="283" t="s">
        <v>491</v>
      </c>
      <c r="D22" s="703">
        <v>1635.264091</v>
      </c>
      <c r="E22" s="703" t="s">
        <v>698</v>
      </c>
      <c r="F22" s="703">
        <v>1635.264091</v>
      </c>
      <c r="G22" s="703" t="s">
        <v>698</v>
      </c>
      <c r="H22" s="703">
        <v>2045.5519200000001</v>
      </c>
      <c r="I22" s="285">
        <v>1.2508999999999999</v>
      </c>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c r="BQ22" s="277"/>
      <c r="BR22" s="277"/>
      <c r="BS22" s="277"/>
      <c r="BT22" s="277"/>
      <c r="BU22" s="277"/>
      <c r="BV22" s="277"/>
      <c r="BW22" s="277"/>
      <c r="BX22" s="277"/>
      <c r="BY22" s="277"/>
      <c r="BZ22" s="277"/>
      <c r="CA22" s="277"/>
      <c r="CB22" s="277"/>
      <c r="CC22" s="277"/>
      <c r="CD22" s="277"/>
      <c r="CE22" s="277"/>
      <c r="CF22" s="277"/>
      <c r="CG22" s="277"/>
      <c r="CH22" s="277"/>
      <c r="CI22" s="277"/>
      <c r="CJ22" s="277"/>
      <c r="CK22" s="277"/>
      <c r="CL22" s="277"/>
      <c r="CM22" s="277"/>
      <c r="CN22" s="277"/>
      <c r="CO22" s="277"/>
      <c r="CP22" s="277"/>
      <c r="CQ22" s="277"/>
      <c r="CR22" s="277"/>
      <c r="CS22" s="277"/>
      <c r="CT22" s="277"/>
      <c r="CU22" s="277"/>
      <c r="CV22" s="277"/>
      <c r="CW22" s="277"/>
      <c r="CX22" s="277"/>
      <c r="CY22" s="277"/>
      <c r="CZ22" s="277"/>
      <c r="DA22" s="277"/>
      <c r="DB22" s="277"/>
      <c r="DC22" s="277"/>
    </row>
    <row r="23" spans="1:122" s="282" customFormat="1" ht="35.1" customHeight="1" x14ac:dyDescent="0.25">
      <c r="A23" s="277"/>
      <c r="B23" s="278">
        <v>16</v>
      </c>
      <c r="C23" s="283" t="s">
        <v>710</v>
      </c>
      <c r="D23" s="703" t="s">
        <v>700</v>
      </c>
      <c r="E23" s="703" t="s">
        <v>700</v>
      </c>
      <c r="F23" s="703" t="s">
        <v>700</v>
      </c>
      <c r="G23" s="703" t="s">
        <v>700</v>
      </c>
      <c r="H23" s="703" t="s">
        <v>700</v>
      </c>
      <c r="I23" s="286" t="s">
        <v>700</v>
      </c>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c r="BP23" s="277"/>
      <c r="BQ23" s="277"/>
      <c r="BR23" s="277"/>
      <c r="BS23" s="277"/>
      <c r="BT23" s="277"/>
      <c r="BU23" s="277"/>
      <c r="BV23" s="277"/>
      <c r="BW23" s="277"/>
      <c r="BX23" s="277"/>
      <c r="BY23" s="277"/>
      <c r="BZ23" s="277"/>
      <c r="CA23" s="277"/>
      <c r="CB23" s="277"/>
      <c r="CC23" s="277"/>
      <c r="CD23" s="277"/>
      <c r="CE23" s="277"/>
      <c r="CF23" s="277"/>
      <c r="CG23" s="277"/>
      <c r="CH23" s="277"/>
      <c r="CI23" s="277"/>
      <c r="CJ23" s="277"/>
      <c r="CK23" s="277"/>
      <c r="CL23" s="277"/>
      <c r="CM23" s="277"/>
      <c r="CN23" s="277"/>
      <c r="CO23" s="277"/>
      <c r="CP23" s="277"/>
      <c r="CQ23" s="277"/>
      <c r="CR23" s="277"/>
      <c r="CS23" s="277"/>
      <c r="CT23" s="277"/>
      <c r="CU23" s="277"/>
      <c r="CV23" s="277"/>
      <c r="CW23" s="277"/>
      <c r="CX23" s="277"/>
      <c r="CY23" s="277"/>
      <c r="CZ23" s="277"/>
      <c r="DA23" s="277"/>
      <c r="DB23" s="277"/>
      <c r="DC23" s="277"/>
    </row>
    <row r="24" spans="1:122" s="282" customFormat="1" ht="35.1" customHeight="1" x14ac:dyDescent="0.25">
      <c r="A24" s="277"/>
      <c r="B24" s="288">
        <v>17</v>
      </c>
      <c r="C24" s="288" t="s">
        <v>711</v>
      </c>
      <c r="D24" s="703">
        <v>144956.54777</v>
      </c>
      <c r="E24" s="703">
        <v>21201.199298</v>
      </c>
      <c r="F24" s="703">
        <v>145209.88664700001</v>
      </c>
      <c r="G24" s="703">
        <v>5882.9523630000003</v>
      </c>
      <c r="H24" s="703">
        <v>11972.316948</v>
      </c>
      <c r="I24" s="285">
        <v>7.9200000000000007E-2</v>
      </c>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7"/>
      <c r="BG24" s="277"/>
      <c r="BH24" s="277"/>
      <c r="BI24" s="277"/>
      <c r="BJ24" s="277"/>
      <c r="BK24" s="277"/>
      <c r="BL24" s="277"/>
      <c r="BM24" s="277"/>
      <c r="BN24" s="277"/>
      <c r="BO24" s="277"/>
      <c r="BP24" s="277"/>
      <c r="BQ24" s="277"/>
      <c r="BR24" s="277"/>
      <c r="BS24" s="277"/>
      <c r="BT24" s="277"/>
      <c r="BU24" s="277"/>
      <c r="BV24" s="277"/>
      <c r="BW24" s="277"/>
      <c r="BX24" s="277"/>
      <c r="BY24" s="277"/>
      <c r="BZ24" s="277"/>
      <c r="CA24" s="277"/>
      <c r="CB24" s="277"/>
      <c r="CC24" s="277"/>
      <c r="CD24" s="277"/>
      <c r="CE24" s="277"/>
      <c r="CF24" s="277"/>
      <c r="CG24" s="277"/>
      <c r="CH24" s="277"/>
      <c r="CI24" s="277"/>
      <c r="CJ24" s="277"/>
      <c r="CK24" s="277"/>
      <c r="CL24" s="277"/>
      <c r="CM24" s="277"/>
      <c r="CN24" s="277"/>
      <c r="CO24" s="277"/>
      <c r="CP24" s="277"/>
      <c r="CQ24" s="277"/>
      <c r="CR24" s="277"/>
      <c r="CS24" s="277"/>
      <c r="CT24" s="277"/>
      <c r="CU24" s="277"/>
      <c r="CV24" s="277"/>
      <c r="CW24" s="277"/>
      <c r="CX24" s="277"/>
      <c r="CY24" s="277"/>
      <c r="CZ24" s="277"/>
      <c r="DA24" s="277"/>
      <c r="DB24" s="277"/>
      <c r="DC24" s="277"/>
    </row>
    <row r="25" spans="1:122" s="282" customFormat="1" x14ac:dyDescent="0.25">
      <c r="A25" s="277"/>
      <c r="B25" s="277"/>
      <c r="C25" s="277"/>
      <c r="D25" s="277"/>
      <c r="E25" s="277"/>
      <c r="F25" s="277"/>
      <c r="G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c r="BP25" s="277"/>
      <c r="BQ25" s="277"/>
      <c r="BR25" s="277"/>
      <c r="BS25" s="277"/>
      <c r="BT25" s="277"/>
      <c r="BU25" s="277"/>
      <c r="BV25" s="277"/>
      <c r="BW25" s="277"/>
      <c r="BX25" s="277"/>
      <c r="BY25" s="277"/>
      <c r="BZ25" s="277"/>
      <c r="CA25" s="277"/>
      <c r="CB25" s="277"/>
      <c r="CC25" s="277"/>
      <c r="CD25" s="277"/>
      <c r="CE25" s="277"/>
      <c r="CF25" s="277"/>
      <c r="CG25" s="277"/>
      <c r="CH25" s="277"/>
      <c r="CI25" s="277"/>
      <c r="CJ25" s="277"/>
      <c r="CK25" s="277"/>
      <c r="CL25" s="277"/>
      <c r="CM25" s="277"/>
      <c r="CN25" s="277"/>
      <c r="CO25" s="277"/>
      <c r="CP25" s="277"/>
      <c r="CQ25" s="277"/>
      <c r="CR25" s="277"/>
      <c r="CS25" s="277"/>
      <c r="CT25" s="277"/>
      <c r="CU25" s="277"/>
      <c r="CV25" s="277"/>
      <c r="CW25" s="277"/>
      <c r="CX25" s="277"/>
      <c r="CY25" s="277"/>
      <c r="CZ25" s="277"/>
      <c r="DA25" s="277"/>
      <c r="DB25" s="277"/>
      <c r="DC25" s="277"/>
    </row>
    <row r="26" spans="1:122" s="282" customFormat="1" x14ac:dyDescent="0.25">
      <c r="A26" s="277"/>
      <c r="B26" s="277"/>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c r="BD26" s="277"/>
      <c r="BE26" s="277"/>
      <c r="BF26" s="277"/>
      <c r="BG26" s="277"/>
      <c r="BH26" s="277"/>
      <c r="BI26" s="277"/>
      <c r="BJ26" s="277"/>
      <c r="BK26" s="277"/>
      <c r="BL26" s="277"/>
      <c r="BM26" s="277"/>
      <c r="BN26" s="277"/>
      <c r="BO26" s="277"/>
      <c r="BP26" s="277"/>
      <c r="BQ26" s="277"/>
      <c r="BR26" s="277"/>
      <c r="BS26" s="277"/>
      <c r="BT26" s="277"/>
      <c r="BU26" s="277"/>
      <c r="BV26" s="277"/>
      <c r="BW26" s="277"/>
      <c r="BX26" s="277"/>
      <c r="BY26" s="277"/>
      <c r="BZ26" s="277"/>
      <c r="CA26" s="277"/>
      <c r="CB26" s="277"/>
      <c r="CC26" s="277"/>
      <c r="CD26" s="277"/>
      <c r="CE26" s="277"/>
      <c r="CF26" s="277"/>
      <c r="CG26" s="277"/>
      <c r="CH26" s="277"/>
      <c r="CI26" s="277"/>
      <c r="CJ26" s="277"/>
      <c r="CK26" s="277"/>
      <c r="CL26" s="277"/>
      <c r="CM26" s="277"/>
      <c r="CN26" s="277"/>
      <c r="CO26" s="277"/>
      <c r="CP26" s="277"/>
      <c r="CQ26" s="277"/>
      <c r="CR26" s="277"/>
      <c r="CS26" s="277"/>
      <c r="CT26" s="277"/>
      <c r="CU26" s="277"/>
      <c r="CV26" s="277"/>
      <c r="CW26" s="277"/>
      <c r="CX26" s="277"/>
      <c r="CY26" s="277"/>
      <c r="CZ26" s="277"/>
      <c r="DA26" s="277"/>
      <c r="DB26" s="277"/>
      <c r="DC26" s="277"/>
    </row>
    <row r="27" spans="1:122" s="282" customFormat="1" x14ac:dyDescent="0.25">
      <c r="A27" s="277"/>
      <c r="B27" s="277"/>
      <c r="C27" s="277"/>
      <c r="D27" s="277"/>
      <c r="E27" s="277"/>
      <c r="F27" s="277"/>
      <c r="G27" s="277"/>
      <c r="H27" s="277"/>
      <c r="I27" s="277"/>
      <c r="J27" s="274"/>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c r="BP27" s="277"/>
      <c r="BQ27" s="277"/>
      <c r="BR27" s="277"/>
      <c r="BS27" s="277"/>
      <c r="BT27" s="277"/>
      <c r="BU27" s="277"/>
      <c r="BV27" s="277"/>
      <c r="BW27" s="277"/>
      <c r="BX27" s="277"/>
      <c r="BY27" s="277"/>
      <c r="BZ27" s="277"/>
      <c r="CA27" s="277"/>
      <c r="CB27" s="277"/>
      <c r="CC27" s="277"/>
      <c r="CD27" s="277"/>
      <c r="CE27" s="277"/>
      <c r="CF27" s="277"/>
      <c r="CG27" s="277"/>
      <c r="CH27" s="277"/>
      <c r="CI27" s="277"/>
      <c r="CJ27" s="277"/>
      <c r="CK27" s="277"/>
      <c r="CL27" s="277"/>
      <c r="CM27" s="277"/>
      <c r="CN27" s="277"/>
      <c r="CO27" s="277"/>
      <c r="CP27" s="277"/>
      <c r="CQ27" s="277"/>
      <c r="CR27" s="277"/>
      <c r="CS27" s="277"/>
      <c r="CT27" s="277"/>
      <c r="CU27" s="277"/>
      <c r="CV27" s="277"/>
      <c r="CW27" s="277"/>
      <c r="CX27" s="277"/>
      <c r="CY27" s="277"/>
      <c r="CZ27" s="277"/>
      <c r="DA27" s="277"/>
      <c r="DB27" s="277"/>
      <c r="DC27" s="277"/>
    </row>
    <row r="28" spans="1:122" x14ac:dyDescent="0.25">
      <c r="DD28" s="170"/>
      <c r="DE28" s="170"/>
      <c r="DF28" s="170"/>
      <c r="DG28" s="170"/>
      <c r="DH28" s="170"/>
      <c r="DI28" s="170"/>
      <c r="DJ28" s="170"/>
      <c r="DK28" s="170"/>
      <c r="DL28" s="170"/>
      <c r="DM28" s="170"/>
      <c r="DN28" s="170"/>
      <c r="DO28" s="170"/>
      <c r="DP28" s="170"/>
      <c r="DQ28" s="170"/>
      <c r="DR28" s="170"/>
    </row>
    <row r="29" spans="1:122" x14ac:dyDescent="0.25">
      <c r="DD29" s="170"/>
      <c r="DE29" s="170"/>
      <c r="DF29" s="170"/>
      <c r="DG29" s="170"/>
      <c r="DH29" s="170"/>
      <c r="DI29" s="170"/>
      <c r="DJ29" s="170"/>
      <c r="DK29" s="170"/>
      <c r="DL29" s="170"/>
      <c r="DM29" s="170"/>
      <c r="DN29" s="170"/>
      <c r="DO29" s="170"/>
      <c r="DP29" s="170"/>
      <c r="DQ29" s="170"/>
      <c r="DR29" s="170"/>
    </row>
  </sheetData>
  <mergeCells count="5">
    <mergeCell ref="B2:I2"/>
    <mergeCell ref="C5:C7"/>
    <mergeCell ref="D5:E5"/>
    <mergeCell ref="F5:G5"/>
    <mergeCell ref="H5:I5"/>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2315-F856-4905-9B4F-9FE94F97173C}">
  <sheetPr codeName="Sheet1">
    <tabColor rgb="FF00A976"/>
  </sheetPr>
  <dimension ref="A1:P133"/>
  <sheetViews>
    <sheetView showGridLines="0" zoomScale="85" zoomScaleNormal="85" workbookViewId="0">
      <selection activeCell="B5" sqref="B5"/>
    </sheetView>
  </sheetViews>
  <sheetFormatPr defaultColWidth="8" defaultRowHeight="15" x14ac:dyDescent="0.25"/>
  <cols>
    <col min="1" max="1" width="3.125" style="37" customWidth="1"/>
    <col min="2" max="2" width="7.375" style="37" customWidth="1"/>
    <col min="3" max="3" width="64.375" style="37" customWidth="1"/>
    <col min="4" max="4" width="19.875" style="37" customWidth="1"/>
    <col min="5" max="5" width="27" style="37" customWidth="1"/>
    <col min="6" max="6" width="19.875" style="37" customWidth="1"/>
    <col min="7" max="7" width="24.125" style="37" customWidth="1"/>
    <col min="8" max="8" width="25" style="37" customWidth="1"/>
    <col min="9" max="11" width="8" style="37"/>
    <col min="12" max="12" width="9.375" style="37" bestFit="1" customWidth="1"/>
    <col min="13" max="16384" width="8" style="37"/>
  </cols>
  <sheetData>
    <row r="1" spans="1:12" ht="9.9499999999999993" customHeight="1" x14ac:dyDescent="0.25">
      <c r="A1" s="36"/>
    </row>
    <row r="2" spans="1:12" ht="20.25" x14ac:dyDescent="0.3">
      <c r="A2" s="36"/>
      <c r="B2" s="1217" t="s">
        <v>4</v>
      </c>
      <c r="C2" s="1217"/>
      <c r="D2" s="1217"/>
      <c r="E2" s="1217"/>
      <c r="F2" s="1217"/>
      <c r="G2" s="1217"/>
      <c r="H2" s="1217"/>
    </row>
    <row r="3" spans="1:12" x14ac:dyDescent="0.25">
      <c r="A3" s="36"/>
    </row>
    <row r="4" spans="1:12" x14ac:dyDescent="0.25">
      <c r="A4" s="36"/>
      <c r="B4" s="777"/>
      <c r="C4" s="778"/>
      <c r="D4" s="779" t="s">
        <v>68</v>
      </c>
      <c r="E4" s="779" t="s">
        <v>69</v>
      </c>
      <c r="F4" s="779" t="s">
        <v>70</v>
      </c>
      <c r="G4" s="779" t="s">
        <v>71</v>
      </c>
      <c r="H4" s="779" t="s">
        <v>72</v>
      </c>
    </row>
    <row r="5" spans="1:12" ht="15.75" x14ac:dyDescent="0.25">
      <c r="A5" s="36"/>
      <c r="B5" s="780" t="s">
        <v>73</v>
      </c>
      <c r="C5" s="781"/>
      <c r="D5" s="40" t="s">
        <v>74</v>
      </c>
      <c r="E5" s="40" t="s">
        <v>75</v>
      </c>
      <c r="F5" s="40" t="s">
        <v>76</v>
      </c>
      <c r="G5" s="40" t="s">
        <v>77</v>
      </c>
      <c r="H5" s="40" t="s">
        <v>78</v>
      </c>
    </row>
    <row r="6" spans="1:12" x14ac:dyDescent="0.25">
      <c r="A6" s="36"/>
      <c r="B6" s="41"/>
      <c r="C6" s="1211" t="s">
        <v>79</v>
      </c>
      <c r="D6" s="1212"/>
      <c r="E6" s="1212"/>
      <c r="F6" s="1212"/>
      <c r="G6" s="1212"/>
      <c r="H6" s="1213"/>
    </row>
    <row r="7" spans="1:12" x14ac:dyDescent="0.25">
      <c r="A7" s="36"/>
      <c r="B7" s="39">
        <v>1</v>
      </c>
      <c r="C7" s="42" t="s">
        <v>80</v>
      </c>
      <c r="D7" s="43">
        <f>38038575006.2/1000000</f>
        <v>38038.575006199993</v>
      </c>
      <c r="E7" s="43">
        <v>36929.702960120827</v>
      </c>
      <c r="F7" s="43">
        <v>35928.775373999997</v>
      </c>
      <c r="G7" s="43">
        <v>34728.215492000003</v>
      </c>
      <c r="H7" s="43">
        <v>33556.33978432</v>
      </c>
    </row>
    <row r="8" spans="1:12" x14ac:dyDescent="0.25">
      <c r="A8" s="36"/>
      <c r="B8" s="39">
        <v>2</v>
      </c>
      <c r="C8" s="42" t="s">
        <v>81</v>
      </c>
      <c r="D8" s="43">
        <f>41295988525.2/1000000</f>
        <v>41295.988525199995</v>
      </c>
      <c r="E8" s="43">
        <v>40176.338160185638</v>
      </c>
      <c r="F8" s="43">
        <v>39156.130374</v>
      </c>
      <c r="G8" s="43">
        <v>37985.490491999997</v>
      </c>
      <c r="H8" s="43">
        <v>36827.914784319997</v>
      </c>
    </row>
    <row r="9" spans="1:12" x14ac:dyDescent="0.25">
      <c r="A9" s="36"/>
      <c r="B9" s="39">
        <v>3</v>
      </c>
      <c r="C9" s="42" t="s">
        <v>82</v>
      </c>
      <c r="D9" s="43">
        <f>47408008525.2/1000000</f>
        <v>47408.008525199999</v>
      </c>
      <c r="E9" s="43">
        <v>46249.306592549641</v>
      </c>
      <c r="F9" s="43">
        <v>45161.740374000001</v>
      </c>
      <c r="G9" s="43">
        <v>44063.400492000001</v>
      </c>
      <c r="H9" s="43">
        <v>43006.324784320001</v>
      </c>
    </row>
    <row r="10" spans="1:12" x14ac:dyDescent="0.25">
      <c r="A10" s="36"/>
      <c r="B10" s="44"/>
      <c r="C10" s="1211" t="s">
        <v>83</v>
      </c>
      <c r="D10" s="1212"/>
      <c r="E10" s="1212"/>
      <c r="F10" s="1212"/>
      <c r="G10" s="1212"/>
      <c r="H10" s="1213"/>
    </row>
    <row r="11" spans="1:12" x14ac:dyDescent="0.25">
      <c r="A11" s="36"/>
      <c r="B11" s="39">
        <v>4</v>
      </c>
      <c r="C11" s="42" t="s">
        <v>84</v>
      </c>
      <c r="D11" s="43">
        <f>225520611599.96/1000000</f>
        <v>225520.61159995999</v>
      </c>
      <c r="E11" s="43">
        <v>221366.10338965</v>
      </c>
      <c r="F11" s="43">
        <v>222525.10405339001</v>
      </c>
      <c r="G11" s="43">
        <v>225080.201</v>
      </c>
      <c r="H11" s="43">
        <v>220921.97873351999</v>
      </c>
    </row>
    <row r="12" spans="1:12" ht="15" customHeight="1" x14ac:dyDescent="0.25">
      <c r="A12" s="36"/>
      <c r="B12" s="44"/>
      <c r="C12" s="1211" t="s">
        <v>85</v>
      </c>
      <c r="D12" s="1212"/>
      <c r="E12" s="1212"/>
      <c r="F12" s="1212"/>
      <c r="G12" s="1212"/>
      <c r="H12" s="1213"/>
    </row>
    <row r="13" spans="1:12" ht="58.5" customHeight="1" x14ac:dyDescent="0.25">
      <c r="A13" s="36"/>
      <c r="B13" s="39">
        <v>5</v>
      </c>
      <c r="C13" s="42" t="s">
        <v>86</v>
      </c>
      <c r="D13" s="692">
        <v>0.16867005962929352</v>
      </c>
      <c r="E13" s="45">
        <v>0.16682636769874803</v>
      </c>
      <c r="F13" s="45">
        <v>0.16145942572843375</v>
      </c>
      <c r="G13" s="46">
        <v>0.15429262369999999</v>
      </c>
      <c r="H13" s="45">
        <v>0.15189226519999999</v>
      </c>
    </row>
    <row r="14" spans="1:12" x14ac:dyDescent="0.25">
      <c r="A14" s="36"/>
      <c r="B14" s="39">
        <v>6</v>
      </c>
      <c r="C14" s="42" t="s">
        <v>87</v>
      </c>
      <c r="D14" s="692">
        <v>0.18311403215974306</v>
      </c>
      <c r="E14" s="45">
        <v>0.18149272876465192</v>
      </c>
      <c r="F14" s="45">
        <v>0.17596275565385197</v>
      </c>
      <c r="G14" s="46">
        <v>0.16876424300000001</v>
      </c>
      <c r="H14" s="45">
        <v>0.16670099999999999</v>
      </c>
    </row>
    <row r="15" spans="1:12" x14ac:dyDescent="0.25">
      <c r="A15" s="36"/>
      <c r="B15" s="39">
        <v>7</v>
      </c>
      <c r="C15" s="42" t="s">
        <v>88</v>
      </c>
      <c r="D15" s="692">
        <v>0.21021585649694297</v>
      </c>
      <c r="E15" s="45">
        <v>0.20892677733564891</v>
      </c>
      <c r="F15" s="45">
        <v>0.20295121624569601</v>
      </c>
      <c r="G15" s="45">
        <v>0.19576755100000001</v>
      </c>
      <c r="H15" s="45">
        <v>0.1946674796</v>
      </c>
      <c r="L15" s="691"/>
    </row>
    <row r="16" spans="1:12" ht="15.75" customHeight="1" x14ac:dyDescent="0.25">
      <c r="A16" s="36"/>
      <c r="B16" s="44"/>
      <c r="C16" s="1211" t="s">
        <v>89</v>
      </c>
      <c r="D16" s="1212"/>
      <c r="E16" s="1212"/>
      <c r="F16" s="1212"/>
      <c r="G16" s="1212"/>
      <c r="H16" s="1213"/>
    </row>
    <row r="17" spans="1:16" ht="30" x14ac:dyDescent="0.25">
      <c r="B17" s="47" t="s">
        <v>90</v>
      </c>
      <c r="C17" s="48" t="s">
        <v>91</v>
      </c>
      <c r="D17" s="46">
        <v>3.2451635017000005E-2</v>
      </c>
      <c r="E17" s="46">
        <v>3.1674715609035092E-2</v>
      </c>
      <c r="F17" s="46">
        <v>3.1399999999999997E-2</v>
      </c>
      <c r="G17" s="45">
        <v>2.9700000000000001E-2</v>
      </c>
      <c r="H17" s="45">
        <v>2.7699999999999999E-2</v>
      </c>
    </row>
    <row r="18" spans="1:16" x14ac:dyDescent="0.25">
      <c r="B18" s="47" t="s">
        <v>92</v>
      </c>
      <c r="C18" s="48" t="s">
        <v>93</v>
      </c>
      <c r="D18" s="693">
        <v>1.8254044696999996E-2</v>
      </c>
      <c r="E18" s="49">
        <v>1.7817027530082241E-2</v>
      </c>
      <c r="F18" s="46">
        <v>1.7641435132190741E-2</v>
      </c>
      <c r="G18" s="46">
        <v>1.6706249999999999E-2</v>
      </c>
      <c r="H18" s="46">
        <v>1.558125E-2</v>
      </c>
    </row>
    <row r="19" spans="1:16" x14ac:dyDescent="0.25">
      <c r="B19" s="47" t="s">
        <v>94</v>
      </c>
      <c r="C19" s="48" t="s">
        <v>95</v>
      </c>
      <c r="D19" s="46">
        <v>2.4338726263000002E-2</v>
      </c>
      <c r="E19" s="49">
        <v>2.3756036706776319E-2</v>
      </c>
      <c r="F19" s="46">
        <v>2.3521913509587655E-2</v>
      </c>
      <c r="G19" s="46">
        <v>2.2275E-2</v>
      </c>
      <c r="H19" s="46">
        <v>2.0774999999999998E-2</v>
      </c>
      <c r="P19" s="690"/>
    </row>
    <row r="20" spans="1:16" x14ac:dyDescent="0.25">
      <c r="A20" s="36"/>
      <c r="B20" s="39" t="s">
        <v>96</v>
      </c>
      <c r="C20" s="42" t="s">
        <v>97</v>
      </c>
      <c r="D20" s="693">
        <v>0.11245163501700001</v>
      </c>
      <c r="E20" s="46">
        <v>0.11167471560903509</v>
      </c>
      <c r="F20" s="46">
        <v>0.11136255134611689</v>
      </c>
      <c r="G20" s="46">
        <v>0.10970000000000001</v>
      </c>
      <c r="H20" s="46">
        <v>0.1077</v>
      </c>
    </row>
    <row r="21" spans="1:16" ht="15.75" customHeight="1" x14ac:dyDescent="0.25">
      <c r="A21" s="36"/>
      <c r="B21" s="44"/>
      <c r="C21" s="1211" t="s">
        <v>98</v>
      </c>
      <c r="D21" s="1212"/>
      <c r="E21" s="1212"/>
      <c r="F21" s="1212"/>
      <c r="G21" s="1212"/>
      <c r="H21" s="1213"/>
    </row>
    <row r="22" spans="1:16" x14ac:dyDescent="0.25">
      <c r="A22" s="36"/>
      <c r="B22" s="39">
        <v>8</v>
      </c>
      <c r="C22" s="42" t="s">
        <v>99</v>
      </c>
      <c r="D22" s="45">
        <v>2.5000000000000001E-2</v>
      </c>
      <c r="E22" s="45">
        <v>2.5000000000000001E-2</v>
      </c>
      <c r="F22" s="45">
        <v>2.5000000000000001E-2</v>
      </c>
      <c r="G22" s="45">
        <v>2.5000000000000001E-2</v>
      </c>
      <c r="H22" s="45">
        <v>2.5000000000000001E-2</v>
      </c>
    </row>
    <row r="23" spans="1:16" ht="30" x14ac:dyDescent="0.25">
      <c r="A23" s="36"/>
      <c r="B23" s="39" t="s">
        <v>100</v>
      </c>
      <c r="C23" s="42" t="s">
        <v>101</v>
      </c>
      <c r="D23" s="39"/>
      <c r="E23" s="39"/>
      <c r="F23" s="39"/>
      <c r="G23" s="45"/>
      <c r="H23" s="45"/>
    </row>
    <row r="24" spans="1:16" x14ac:dyDescent="0.25">
      <c r="A24" s="36"/>
      <c r="B24" s="39">
        <v>9</v>
      </c>
      <c r="C24" s="42" t="s">
        <v>102</v>
      </c>
      <c r="D24" s="46">
        <v>2.4277992933647598E-2</v>
      </c>
      <c r="E24" s="46">
        <v>2.424693388074782E-2</v>
      </c>
      <c r="F24" s="46">
        <v>2.4199999999999999E-2</v>
      </c>
      <c r="G24" s="46">
        <v>2.3841758731499994E-2</v>
      </c>
      <c r="H24" s="45">
        <v>1.9194156211499985E-2</v>
      </c>
    </row>
    <row r="25" spans="1:16" x14ac:dyDescent="0.25">
      <c r="A25" s="36"/>
      <c r="B25" s="39" t="s">
        <v>103</v>
      </c>
      <c r="C25" s="42" t="s">
        <v>104</v>
      </c>
      <c r="D25" s="45">
        <v>0</v>
      </c>
      <c r="E25" s="45">
        <v>0</v>
      </c>
      <c r="F25" s="45">
        <v>0</v>
      </c>
      <c r="G25" s="45">
        <v>0</v>
      </c>
      <c r="H25" s="45">
        <v>0</v>
      </c>
    </row>
    <row r="26" spans="1:16" x14ac:dyDescent="0.25">
      <c r="A26" s="36"/>
      <c r="B26" s="39">
        <v>10</v>
      </c>
      <c r="C26" s="42" t="s">
        <v>105</v>
      </c>
      <c r="D26" s="45">
        <v>0</v>
      </c>
      <c r="E26" s="45">
        <v>0</v>
      </c>
      <c r="F26" s="45">
        <v>0</v>
      </c>
      <c r="G26" s="45">
        <v>0</v>
      </c>
      <c r="H26" s="45">
        <v>0</v>
      </c>
    </row>
    <row r="27" spans="1:16" x14ac:dyDescent="0.25">
      <c r="A27" s="36"/>
      <c r="B27" s="39" t="s">
        <v>106</v>
      </c>
      <c r="C27" s="42" t="s">
        <v>107</v>
      </c>
      <c r="D27" s="692">
        <v>1.5000000000000001E-2</v>
      </c>
      <c r="E27" s="45">
        <v>1.4999999999999999E-2</v>
      </c>
      <c r="F27" s="45">
        <v>1.5000000000125956E-2</v>
      </c>
      <c r="G27" s="45">
        <v>1.5000000000125956E-2</v>
      </c>
      <c r="H27" s="45">
        <v>1.4999999999987327E-2</v>
      </c>
    </row>
    <row r="28" spans="1:16" x14ac:dyDescent="0.25">
      <c r="A28" s="36"/>
      <c r="B28" s="39">
        <v>11</v>
      </c>
      <c r="C28" s="42" t="s">
        <v>108</v>
      </c>
      <c r="D28" s="46">
        <v>6.4277992933647596E-2</v>
      </c>
      <c r="E28" s="46">
        <v>6.4246933880747814E-2</v>
      </c>
      <c r="F28" s="45">
        <v>6.4236384951855199E-2</v>
      </c>
      <c r="G28" s="45">
        <v>6.3841758731626091E-2</v>
      </c>
      <c r="H28" s="46">
        <v>5.9194156211487492E-2</v>
      </c>
    </row>
    <row r="29" spans="1:16" x14ac:dyDescent="0.25">
      <c r="A29" s="36"/>
      <c r="B29" s="39" t="s">
        <v>109</v>
      </c>
      <c r="C29" s="42" t="s">
        <v>110</v>
      </c>
      <c r="D29" s="46">
        <v>0.17672962795032596</v>
      </c>
      <c r="E29" s="46">
        <v>0.17592164948978289</v>
      </c>
      <c r="F29" s="46">
        <v>0.17559893629797207</v>
      </c>
      <c r="G29" s="45">
        <v>0.17399999999999999</v>
      </c>
      <c r="H29" s="45">
        <v>0.16689999999999999</v>
      </c>
    </row>
    <row r="30" spans="1:16" ht="37.5" customHeight="1" x14ac:dyDescent="0.25">
      <c r="A30" s="36"/>
      <c r="B30" s="39">
        <v>12</v>
      </c>
      <c r="C30" s="42" t="s">
        <v>111</v>
      </c>
      <c r="D30" s="45">
        <v>4.1138023512398356E-2</v>
      </c>
      <c r="E30" s="45">
        <v>3.9762406287917988E-2</v>
      </c>
      <c r="F30" s="46">
        <v>3.4581605644387801E-2</v>
      </c>
      <c r="G30" s="45">
        <v>2.833334307552015E-2</v>
      </c>
      <c r="H30" s="45">
        <v>3.2228220366574252E-2</v>
      </c>
    </row>
    <row r="31" spans="1:16" x14ac:dyDescent="0.25">
      <c r="A31" s="36"/>
      <c r="B31" s="44"/>
      <c r="C31" s="1211" t="s">
        <v>36</v>
      </c>
      <c r="D31" s="1212"/>
      <c r="E31" s="1212"/>
      <c r="F31" s="1212"/>
      <c r="G31" s="1212"/>
      <c r="H31" s="1213"/>
    </row>
    <row r="32" spans="1:16" x14ac:dyDescent="0.25">
      <c r="A32" s="36"/>
      <c r="B32" s="39">
        <v>13</v>
      </c>
      <c r="C32" s="50" t="s">
        <v>112</v>
      </c>
      <c r="D32" s="43">
        <v>824490.04885894991</v>
      </c>
      <c r="E32" s="43">
        <v>808632.82412400004</v>
      </c>
      <c r="F32" s="43">
        <v>823564.24346200004</v>
      </c>
      <c r="G32" s="43">
        <v>838183.86585216003</v>
      </c>
      <c r="H32" s="43">
        <v>799749.43801201996</v>
      </c>
    </row>
    <row r="33" spans="1:8" x14ac:dyDescent="0.25">
      <c r="A33" s="36"/>
      <c r="B33" s="39">
        <v>14</v>
      </c>
      <c r="C33" s="50" t="s">
        <v>113</v>
      </c>
      <c r="D33" s="46">
        <v>5.0086703389439997E-2</v>
      </c>
      <c r="E33" s="46">
        <v>4.9683999999999999E-2</v>
      </c>
      <c r="F33" s="46">
        <v>4.7544999999999997E-2</v>
      </c>
      <c r="G33" s="46">
        <v>4.5318803458259997E-2</v>
      </c>
      <c r="H33" s="46">
        <v>4.6049316240830002E-2</v>
      </c>
    </row>
    <row r="34" spans="1:8" ht="32.25" customHeight="1" x14ac:dyDescent="0.25">
      <c r="B34" s="44"/>
      <c r="C34" s="1211" t="s">
        <v>114</v>
      </c>
      <c r="D34" s="1212"/>
      <c r="E34" s="1212"/>
      <c r="F34" s="1212"/>
      <c r="G34" s="1212"/>
      <c r="H34" s="1213"/>
    </row>
    <row r="35" spans="1:8" ht="30" x14ac:dyDescent="0.25">
      <c r="B35" s="47" t="s">
        <v>115</v>
      </c>
      <c r="C35" s="48" t="s">
        <v>116</v>
      </c>
      <c r="D35" s="51">
        <v>0</v>
      </c>
      <c r="E35" s="51">
        <v>0</v>
      </c>
      <c r="F35" s="51">
        <v>0</v>
      </c>
      <c r="G35" s="51">
        <v>0</v>
      </c>
      <c r="H35" s="51">
        <v>0</v>
      </c>
    </row>
    <row r="36" spans="1:8" x14ac:dyDescent="0.25">
      <c r="B36" s="47" t="s">
        <v>117</v>
      </c>
      <c r="C36" s="48" t="s">
        <v>93</v>
      </c>
      <c r="D36" s="51">
        <v>0</v>
      </c>
      <c r="E36" s="51">
        <v>0</v>
      </c>
      <c r="F36" s="51">
        <v>0</v>
      </c>
      <c r="G36" s="51">
        <v>0</v>
      </c>
      <c r="H36" s="51">
        <v>0</v>
      </c>
    </row>
    <row r="37" spans="1:8" x14ac:dyDescent="0.25">
      <c r="B37" s="47" t="s">
        <v>118</v>
      </c>
      <c r="C37" s="48" t="s">
        <v>119</v>
      </c>
      <c r="D37" s="51">
        <v>0.03</v>
      </c>
      <c r="E37" s="51">
        <v>0.03</v>
      </c>
      <c r="F37" s="51">
        <v>0.03</v>
      </c>
      <c r="G37" s="51">
        <v>0.03</v>
      </c>
      <c r="H37" s="51">
        <v>0.03</v>
      </c>
    </row>
    <row r="38" spans="1:8" x14ac:dyDescent="0.25">
      <c r="B38" s="44"/>
      <c r="C38" s="1214" t="s">
        <v>120</v>
      </c>
      <c r="D38" s="1215"/>
      <c r="E38" s="1215"/>
      <c r="F38" s="1215"/>
      <c r="G38" s="1215"/>
      <c r="H38" s="1216"/>
    </row>
    <row r="39" spans="1:8" x14ac:dyDescent="0.25">
      <c r="B39" s="47" t="s">
        <v>121</v>
      </c>
      <c r="C39" s="52" t="s">
        <v>122</v>
      </c>
      <c r="D39" s="51">
        <v>0</v>
      </c>
      <c r="E39" s="51">
        <v>0</v>
      </c>
      <c r="F39" s="51">
        <v>0</v>
      </c>
      <c r="G39" s="51">
        <v>0</v>
      </c>
      <c r="H39" s="51">
        <v>0</v>
      </c>
    </row>
    <row r="40" spans="1:8" x14ac:dyDescent="0.25">
      <c r="B40" s="47" t="s">
        <v>123</v>
      </c>
      <c r="C40" s="42" t="s">
        <v>124</v>
      </c>
      <c r="D40" s="51">
        <v>0.03</v>
      </c>
      <c r="E40" s="51">
        <v>0.03</v>
      </c>
      <c r="F40" s="51">
        <v>0.03</v>
      </c>
      <c r="G40" s="51">
        <v>0.03</v>
      </c>
      <c r="H40" s="51">
        <v>0.03</v>
      </c>
    </row>
    <row r="41" spans="1:8" x14ac:dyDescent="0.25">
      <c r="A41" s="36"/>
      <c r="B41" s="44"/>
      <c r="C41" s="1211" t="s">
        <v>125</v>
      </c>
      <c r="D41" s="1212"/>
      <c r="E41" s="1212"/>
      <c r="F41" s="1212"/>
      <c r="G41" s="1212"/>
      <c r="H41" s="1213"/>
    </row>
    <row r="42" spans="1:8" x14ac:dyDescent="0.25">
      <c r="A42" s="36"/>
      <c r="B42" s="39">
        <v>15</v>
      </c>
      <c r="C42" s="50" t="s">
        <v>126</v>
      </c>
      <c r="D42" s="53">
        <v>150202.30894755473</v>
      </c>
      <c r="E42" s="53">
        <v>150526.18953968131</v>
      </c>
      <c r="F42" s="53">
        <v>145138.97157698829</v>
      </c>
      <c r="G42" s="53">
        <v>135037.34309858666</v>
      </c>
      <c r="H42" s="53">
        <v>122581.93017043186</v>
      </c>
    </row>
    <row r="43" spans="1:8" x14ac:dyDescent="0.25">
      <c r="A43" s="36"/>
      <c r="B43" s="39" t="s">
        <v>127</v>
      </c>
      <c r="C43" s="50" t="s">
        <v>128</v>
      </c>
      <c r="D43" s="53">
        <v>99049.391016803464</v>
      </c>
      <c r="E43" s="53">
        <v>97231.712967263476</v>
      </c>
      <c r="F43" s="53">
        <v>92438.751934093161</v>
      </c>
      <c r="G43" s="53">
        <v>86004.460278862578</v>
      </c>
      <c r="H43" s="53">
        <v>80007.998925475404</v>
      </c>
    </row>
    <row r="44" spans="1:8" x14ac:dyDescent="0.25">
      <c r="A44" s="36"/>
      <c r="B44" s="39" t="s">
        <v>129</v>
      </c>
      <c r="C44" s="50" t="s">
        <v>130</v>
      </c>
      <c r="D44" s="53">
        <v>25194.909240414891</v>
      </c>
      <c r="E44" s="53">
        <v>24311.038388152905</v>
      </c>
      <c r="F44" s="53">
        <v>23604.302881640346</v>
      </c>
      <c r="G44" s="53">
        <v>24156.740562663144</v>
      </c>
      <c r="H44" s="53">
        <v>24502.633411577477</v>
      </c>
    </row>
    <row r="45" spans="1:8" x14ac:dyDescent="0.25">
      <c r="A45" s="36"/>
      <c r="B45" s="39">
        <v>16</v>
      </c>
      <c r="C45" s="50" t="s">
        <v>131</v>
      </c>
      <c r="D45" s="53">
        <v>73854.481776388318</v>
      </c>
      <c r="E45" s="53">
        <v>72920.67457911036</v>
      </c>
      <c r="F45" s="53">
        <v>68834.449052452692</v>
      </c>
      <c r="G45" s="53">
        <v>61847.719716199339</v>
      </c>
      <c r="H45" s="53">
        <v>55505.365513897894</v>
      </c>
    </row>
    <row r="46" spans="1:8" x14ac:dyDescent="0.25">
      <c r="A46" s="36"/>
      <c r="B46" s="39">
        <v>17</v>
      </c>
      <c r="C46" s="50" t="s">
        <v>132</v>
      </c>
      <c r="D46" s="51">
        <v>2.1163265597505361</v>
      </c>
      <c r="E46" s="51">
        <v>2.1909601163144505</v>
      </c>
      <c r="F46" s="51">
        <v>2.2449662669211401</v>
      </c>
      <c r="G46" s="51">
        <v>2.3104383620210887</v>
      </c>
      <c r="H46" s="51">
        <v>2.3089486195139846</v>
      </c>
    </row>
    <row r="47" spans="1:8" x14ac:dyDescent="0.25">
      <c r="A47" s="36"/>
      <c r="B47" s="44"/>
      <c r="C47" s="1211" t="s">
        <v>133</v>
      </c>
      <c r="D47" s="1212"/>
      <c r="E47" s="1212"/>
      <c r="F47" s="1212"/>
      <c r="G47" s="1212"/>
      <c r="H47" s="1213"/>
    </row>
    <row r="48" spans="1:8" x14ac:dyDescent="0.25">
      <c r="A48" s="36"/>
      <c r="B48" s="39">
        <v>18</v>
      </c>
      <c r="C48" s="50" t="s">
        <v>134</v>
      </c>
      <c r="D48" s="53">
        <v>240579.27403950653</v>
      </c>
      <c r="E48" s="53">
        <v>237103.60602265046</v>
      </c>
      <c r="F48" s="53">
        <v>235517.38335447302</v>
      </c>
      <c r="G48" s="53">
        <v>238210.23649389666</v>
      </c>
      <c r="H48" s="53">
        <v>225841.55353335623</v>
      </c>
    </row>
    <row r="49" spans="1:8" x14ac:dyDescent="0.25">
      <c r="A49" s="36"/>
      <c r="B49" s="39">
        <v>19</v>
      </c>
      <c r="C49" s="50" t="s">
        <v>135</v>
      </c>
      <c r="D49" s="53">
        <v>176649.60965111453</v>
      </c>
      <c r="E49" s="53">
        <v>173876.7390732785</v>
      </c>
      <c r="F49" s="53">
        <v>176848.733183773</v>
      </c>
      <c r="G49" s="53">
        <v>173899.56113281817</v>
      </c>
      <c r="H49" s="53">
        <v>178745.26326780693</v>
      </c>
    </row>
    <row r="50" spans="1:8" x14ac:dyDescent="0.25">
      <c r="A50" s="36"/>
      <c r="B50" s="39">
        <v>20</v>
      </c>
      <c r="C50" s="50" t="s">
        <v>136</v>
      </c>
      <c r="D50" s="51">
        <v>1.3619009660686723</v>
      </c>
      <c r="E50" s="51">
        <v>1.3636303929229192</v>
      </c>
      <c r="F50" s="51">
        <v>1.3317448144213409</v>
      </c>
      <c r="G50" s="51">
        <v>1.3698150526783692</v>
      </c>
      <c r="H50" s="51">
        <v>1.2634827318192303</v>
      </c>
    </row>
    <row r="51" spans="1:8" x14ac:dyDescent="0.25">
      <c r="A51" s="36"/>
      <c r="D51" s="54"/>
      <c r="E51" s="54"/>
      <c r="F51" s="54"/>
      <c r="G51" s="54"/>
      <c r="H51" s="54"/>
    </row>
    <row r="52" spans="1:8" x14ac:dyDescent="0.25">
      <c r="A52" s="36"/>
    </row>
    <row r="53" spans="1:8" x14ac:dyDescent="0.25">
      <c r="A53" s="36"/>
    </row>
    <row r="54" spans="1:8" x14ac:dyDescent="0.25">
      <c r="A54" s="36"/>
    </row>
    <row r="55" spans="1:8" x14ac:dyDescent="0.25">
      <c r="A55" s="36"/>
    </row>
    <row r="56" spans="1:8" x14ac:dyDescent="0.25">
      <c r="A56" s="36"/>
    </row>
    <row r="57" spans="1:8" x14ac:dyDescent="0.25">
      <c r="A57" s="36"/>
    </row>
    <row r="58" spans="1:8" x14ac:dyDescent="0.25">
      <c r="A58" s="36"/>
    </row>
    <row r="59" spans="1:8" x14ac:dyDescent="0.25">
      <c r="A59" s="36"/>
    </row>
    <row r="60" spans="1:8" x14ac:dyDescent="0.25">
      <c r="A60" s="36"/>
    </row>
    <row r="61" spans="1:8" x14ac:dyDescent="0.25">
      <c r="A61" s="36"/>
    </row>
    <row r="62" spans="1:8" x14ac:dyDescent="0.25">
      <c r="A62" s="36"/>
    </row>
    <row r="63" spans="1:8" x14ac:dyDescent="0.25">
      <c r="A63" s="36"/>
    </row>
    <row r="64" spans="1:8" x14ac:dyDescent="0.25">
      <c r="A64" s="36"/>
    </row>
    <row r="65" spans="1:1" x14ac:dyDescent="0.25">
      <c r="A65" s="36"/>
    </row>
    <row r="66" spans="1:1" x14ac:dyDescent="0.25">
      <c r="A66" s="36"/>
    </row>
    <row r="67" spans="1:1" x14ac:dyDescent="0.25">
      <c r="A67" s="36"/>
    </row>
    <row r="68" spans="1:1" x14ac:dyDescent="0.25">
      <c r="A68" s="36"/>
    </row>
    <row r="69" spans="1:1" x14ac:dyDescent="0.25">
      <c r="A69" s="36"/>
    </row>
    <row r="70" spans="1:1" x14ac:dyDescent="0.25">
      <c r="A70" s="36"/>
    </row>
    <row r="71" spans="1:1" x14ac:dyDescent="0.25">
      <c r="A71" s="36"/>
    </row>
    <row r="72" spans="1:1" x14ac:dyDescent="0.25">
      <c r="A72" s="36"/>
    </row>
    <row r="73" spans="1:1" x14ac:dyDescent="0.25">
      <c r="A73" s="36"/>
    </row>
    <row r="74" spans="1:1" x14ac:dyDescent="0.25">
      <c r="A74" s="36"/>
    </row>
    <row r="75" spans="1:1" x14ac:dyDescent="0.25">
      <c r="A75" s="36"/>
    </row>
    <row r="76" spans="1:1" x14ac:dyDescent="0.25">
      <c r="A76" s="36"/>
    </row>
    <row r="77" spans="1:1" x14ac:dyDescent="0.25">
      <c r="A77" s="36"/>
    </row>
    <row r="78" spans="1:1" x14ac:dyDescent="0.25">
      <c r="A78" s="36"/>
    </row>
    <row r="79" spans="1:1" x14ac:dyDescent="0.25">
      <c r="A79" s="36"/>
    </row>
    <row r="80" spans="1:1" x14ac:dyDescent="0.25">
      <c r="A80" s="36"/>
    </row>
    <row r="81" spans="1:1" x14ac:dyDescent="0.25">
      <c r="A81" s="36"/>
    </row>
    <row r="82" spans="1:1" x14ac:dyDescent="0.25">
      <c r="A82" s="36"/>
    </row>
    <row r="83" spans="1:1" x14ac:dyDescent="0.25">
      <c r="A83" s="36"/>
    </row>
    <row r="84" spans="1:1" x14ac:dyDescent="0.25">
      <c r="A84" s="36"/>
    </row>
    <row r="85" spans="1:1" x14ac:dyDescent="0.25">
      <c r="A85" s="36"/>
    </row>
    <row r="86" spans="1:1" x14ac:dyDescent="0.25">
      <c r="A86" s="36"/>
    </row>
    <row r="87" spans="1:1" x14ac:dyDescent="0.25">
      <c r="A87" s="36"/>
    </row>
    <row r="88" spans="1:1" x14ac:dyDescent="0.25">
      <c r="A88" s="36"/>
    </row>
    <row r="89" spans="1:1" x14ac:dyDescent="0.25">
      <c r="A89" s="36"/>
    </row>
    <row r="90" spans="1:1" x14ac:dyDescent="0.25">
      <c r="A90" s="36"/>
    </row>
    <row r="91" spans="1:1" x14ac:dyDescent="0.25">
      <c r="A91" s="36"/>
    </row>
    <row r="92" spans="1:1" x14ac:dyDescent="0.25">
      <c r="A92" s="36"/>
    </row>
    <row r="93" spans="1:1" x14ac:dyDescent="0.25">
      <c r="A93" s="36"/>
    </row>
    <row r="94" spans="1:1" x14ac:dyDescent="0.25">
      <c r="A94" s="36"/>
    </row>
    <row r="95" spans="1:1" x14ac:dyDescent="0.25">
      <c r="A95" s="36"/>
    </row>
    <row r="96" spans="1:1" x14ac:dyDescent="0.25">
      <c r="A96" s="36"/>
    </row>
    <row r="97" spans="1:9" x14ac:dyDescent="0.25">
      <c r="A97" s="36"/>
    </row>
    <row r="98" spans="1:9" x14ac:dyDescent="0.25">
      <c r="A98" s="36"/>
    </row>
    <row r="99" spans="1:9" x14ac:dyDescent="0.25">
      <c r="A99" s="36"/>
    </row>
    <row r="100" spans="1:9" x14ac:dyDescent="0.25">
      <c r="A100" s="36"/>
    </row>
    <row r="101" spans="1:9" x14ac:dyDescent="0.25">
      <c r="A101" s="36"/>
    </row>
    <row r="102" spans="1:9" x14ac:dyDescent="0.25">
      <c r="A102" s="36"/>
    </row>
    <row r="103" spans="1:9" x14ac:dyDescent="0.25">
      <c r="A103" s="36"/>
    </row>
    <row r="104" spans="1:9" x14ac:dyDescent="0.25">
      <c r="A104" s="36"/>
      <c r="B104" s="36"/>
      <c r="C104" s="36"/>
      <c r="D104" s="36"/>
      <c r="E104" s="36"/>
      <c r="F104" s="36"/>
      <c r="G104" s="36"/>
      <c r="H104" s="36"/>
      <c r="I104" s="36"/>
    </row>
    <row r="105" spans="1:9" x14ac:dyDescent="0.25">
      <c r="A105" s="36"/>
      <c r="B105" s="36"/>
      <c r="C105" s="36"/>
      <c r="D105" s="36"/>
      <c r="E105" s="36"/>
      <c r="F105" s="36"/>
      <c r="G105" s="36"/>
      <c r="H105" s="36"/>
      <c r="I105" s="36"/>
    </row>
    <row r="106" spans="1:9" x14ac:dyDescent="0.25">
      <c r="A106" s="36"/>
      <c r="B106" s="36"/>
      <c r="C106" s="36"/>
      <c r="D106" s="36"/>
      <c r="E106" s="36"/>
      <c r="F106" s="36"/>
      <c r="G106" s="36"/>
      <c r="H106" s="36"/>
      <c r="I106" s="36"/>
    </row>
    <row r="107" spans="1:9" x14ac:dyDescent="0.25">
      <c r="A107" s="36"/>
      <c r="B107" s="36"/>
      <c r="C107" s="36"/>
      <c r="D107" s="36"/>
      <c r="E107" s="36"/>
      <c r="F107" s="36"/>
      <c r="G107" s="36"/>
      <c r="H107" s="36"/>
      <c r="I107" s="36"/>
    </row>
    <row r="108" spans="1:9" x14ac:dyDescent="0.25">
      <c r="A108" s="36"/>
      <c r="B108" s="36"/>
      <c r="C108" s="36"/>
      <c r="D108" s="36"/>
      <c r="E108" s="36"/>
      <c r="F108" s="36"/>
      <c r="G108" s="36"/>
      <c r="H108" s="36"/>
      <c r="I108" s="36"/>
    </row>
    <row r="109" spans="1:9" x14ac:dyDescent="0.25">
      <c r="A109" s="36"/>
      <c r="B109" s="36"/>
      <c r="C109" s="36"/>
      <c r="D109" s="36"/>
      <c r="E109" s="36"/>
      <c r="F109" s="36"/>
      <c r="G109" s="36"/>
      <c r="H109" s="36"/>
      <c r="I109" s="36"/>
    </row>
    <row r="110" spans="1:9" x14ac:dyDescent="0.25">
      <c r="A110" s="36"/>
      <c r="B110" s="36"/>
      <c r="C110" s="36"/>
      <c r="D110" s="36"/>
      <c r="E110" s="36"/>
      <c r="F110" s="36"/>
      <c r="G110" s="36"/>
      <c r="H110" s="36"/>
      <c r="I110" s="36"/>
    </row>
    <row r="111" spans="1:9" x14ac:dyDescent="0.25">
      <c r="A111" s="36"/>
      <c r="B111" s="36"/>
      <c r="C111" s="36"/>
      <c r="D111" s="36"/>
      <c r="E111" s="36"/>
      <c r="F111" s="36"/>
      <c r="G111" s="36"/>
      <c r="H111" s="36"/>
      <c r="I111" s="36"/>
    </row>
    <row r="112" spans="1:9" x14ac:dyDescent="0.25">
      <c r="A112" s="36"/>
      <c r="B112" s="36"/>
      <c r="C112" s="36"/>
      <c r="D112" s="36"/>
      <c r="E112" s="36"/>
      <c r="F112" s="36"/>
      <c r="G112" s="36"/>
      <c r="H112" s="36"/>
      <c r="I112" s="36"/>
    </row>
    <row r="113" spans="1:9" x14ac:dyDescent="0.25">
      <c r="A113" s="36"/>
      <c r="B113" s="36"/>
      <c r="C113" s="36"/>
      <c r="D113" s="36"/>
      <c r="E113" s="36"/>
      <c r="F113" s="36"/>
      <c r="G113" s="36"/>
      <c r="H113" s="36"/>
      <c r="I113" s="36"/>
    </row>
    <row r="114" spans="1:9" x14ac:dyDescent="0.25">
      <c r="A114" s="36"/>
      <c r="B114" s="36"/>
      <c r="C114" s="36"/>
      <c r="D114" s="36"/>
      <c r="E114" s="36"/>
      <c r="F114" s="36"/>
      <c r="G114" s="36"/>
      <c r="H114" s="36"/>
      <c r="I114" s="36"/>
    </row>
    <row r="115" spans="1:9" x14ac:dyDescent="0.25">
      <c r="A115" s="36"/>
      <c r="B115" s="36"/>
      <c r="C115" s="36"/>
      <c r="D115" s="36"/>
      <c r="E115" s="36"/>
      <c r="F115" s="36"/>
      <c r="G115" s="36"/>
      <c r="H115" s="36"/>
      <c r="I115" s="36"/>
    </row>
    <row r="116" spans="1:9" x14ac:dyDescent="0.25">
      <c r="A116" s="36"/>
      <c r="B116" s="36"/>
      <c r="C116" s="36"/>
      <c r="D116" s="36"/>
      <c r="E116" s="36"/>
      <c r="F116" s="36"/>
      <c r="G116" s="36"/>
      <c r="H116" s="36"/>
      <c r="I116" s="36"/>
    </row>
    <row r="117" spans="1:9" x14ac:dyDescent="0.25">
      <c r="A117" s="36"/>
      <c r="B117" s="36"/>
      <c r="C117" s="36"/>
      <c r="D117" s="36"/>
      <c r="E117" s="36"/>
      <c r="F117" s="36"/>
      <c r="G117" s="36"/>
      <c r="H117" s="36"/>
      <c r="I117" s="36"/>
    </row>
    <row r="118" spans="1:9" x14ac:dyDescent="0.25">
      <c r="A118" s="36"/>
      <c r="B118" s="36"/>
      <c r="C118" s="36"/>
      <c r="D118" s="36"/>
      <c r="E118" s="36"/>
      <c r="F118" s="36"/>
      <c r="G118" s="36"/>
      <c r="H118" s="36"/>
      <c r="I118" s="36"/>
    </row>
    <row r="119" spans="1:9" x14ac:dyDescent="0.25">
      <c r="A119" s="36"/>
      <c r="B119" s="36"/>
      <c r="C119" s="36"/>
      <c r="D119" s="36"/>
      <c r="E119" s="36"/>
      <c r="F119" s="36"/>
      <c r="G119" s="36"/>
      <c r="H119" s="36"/>
      <c r="I119" s="36"/>
    </row>
    <row r="120" spans="1:9" x14ac:dyDescent="0.25">
      <c r="A120" s="36"/>
      <c r="B120" s="36"/>
      <c r="C120" s="36"/>
      <c r="D120" s="36"/>
      <c r="E120" s="36"/>
      <c r="F120" s="36"/>
      <c r="G120" s="36"/>
      <c r="H120" s="36"/>
      <c r="I120" s="36"/>
    </row>
    <row r="121" spans="1:9" x14ac:dyDescent="0.25">
      <c r="A121" s="36"/>
      <c r="B121" s="36"/>
      <c r="C121" s="36"/>
      <c r="D121" s="36"/>
      <c r="E121" s="36"/>
      <c r="F121" s="36"/>
      <c r="G121" s="36"/>
      <c r="H121" s="36"/>
      <c r="I121" s="36"/>
    </row>
    <row r="122" spans="1:9" x14ac:dyDescent="0.25">
      <c r="A122" s="36"/>
      <c r="B122" s="36"/>
      <c r="C122" s="36"/>
      <c r="D122" s="36"/>
      <c r="E122" s="36"/>
      <c r="F122" s="36"/>
      <c r="G122" s="36"/>
      <c r="H122" s="36"/>
      <c r="I122" s="36"/>
    </row>
    <row r="123" spans="1:9" x14ac:dyDescent="0.25">
      <c r="A123" s="36"/>
      <c r="B123" s="36"/>
      <c r="C123" s="36"/>
      <c r="D123" s="36"/>
      <c r="E123" s="36"/>
      <c r="F123" s="36"/>
      <c r="G123" s="36"/>
      <c r="H123" s="36"/>
      <c r="I123" s="36"/>
    </row>
    <row r="124" spans="1:9" x14ac:dyDescent="0.25">
      <c r="A124" s="36"/>
      <c r="B124" s="36"/>
      <c r="C124" s="36"/>
      <c r="D124" s="36"/>
      <c r="E124" s="36"/>
      <c r="F124" s="36"/>
      <c r="G124" s="36"/>
      <c r="H124" s="36"/>
      <c r="I124" s="36"/>
    </row>
    <row r="125" spans="1:9" x14ac:dyDescent="0.25">
      <c r="A125" s="36"/>
      <c r="B125" s="36"/>
      <c r="C125" s="36"/>
      <c r="D125" s="36"/>
      <c r="E125" s="36"/>
      <c r="F125" s="36"/>
      <c r="G125" s="36"/>
      <c r="H125" s="36"/>
      <c r="I125" s="36"/>
    </row>
    <row r="126" spans="1:9" x14ac:dyDescent="0.25">
      <c r="A126" s="36"/>
      <c r="B126" s="36"/>
      <c r="C126" s="36"/>
      <c r="D126" s="36"/>
      <c r="E126" s="36"/>
      <c r="F126" s="36"/>
      <c r="G126" s="36"/>
      <c r="H126" s="36"/>
      <c r="I126" s="36"/>
    </row>
    <row r="127" spans="1:9" x14ac:dyDescent="0.25">
      <c r="A127" s="36"/>
      <c r="B127" s="36"/>
      <c r="C127" s="36"/>
      <c r="D127" s="36"/>
      <c r="E127" s="36"/>
      <c r="F127" s="36"/>
      <c r="G127" s="36"/>
      <c r="H127" s="36"/>
      <c r="I127" s="36"/>
    </row>
    <row r="128" spans="1:9" x14ac:dyDescent="0.25">
      <c r="A128" s="36"/>
      <c r="B128" s="36"/>
      <c r="C128" s="36"/>
      <c r="D128" s="36"/>
      <c r="E128" s="36"/>
      <c r="F128" s="36"/>
      <c r="G128" s="36"/>
      <c r="H128" s="36"/>
      <c r="I128" s="36"/>
    </row>
    <row r="129" spans="1:9" x14ac:dyDescent="0.25">
      <c r="A129" s="36"/>
      <c r="B129" s="36"/>
      <c r="C129" s="36"/>
      <c r="D129" s="36"/>
      <c r="E129" s="36"/>
      <c r="F129" s="36"/>
      <c r="G129" s="36"/>
      <c r="H129" s="36"/>
      <c r="I129" s="36"/>
    </row>
    <row r="130" spans="1:9" x14ac:dyDescent="0.25">
      <c r="A130" s="36"/>
      <c r="B130" s="36"/>
      <c r="C130" s="36"/>
      <c r="D130" s="36"/>
      <c r="E130" s="36"/>
      <c r="F130" s="36"/>
      <c r="G130" s="36"/>
      <c r="H130" s="36"/>
      <c r="I130" s="36"/>
    </row>
    <row r="131" spans="1:9" x14ac:dyDescent="0.25">
      <c r="A131" s="36"/>
      <c r="B131" s="36"/>
      <c r="C131" s="36"/>
      <c r="D131" s="36"/>
      <c r="E131" s="36"/>
      <c r="F131" s="36"/>
      <c r="G131" s="36"/>
      <c r="H131" s="36"/>
      <c r="I131" s="36"/>
    </row>
    <row r="132" spans="1:9" x14ac:dyDescent="0.25">
      <c r="A132" s="36"/>
      <c r="B132" s="36"/>
      <c r="C132" s="36"/>
      <c r="D132" s="36"/>
      <c r="E132" s="36"/>
      <c r="F132" s="36"/>
      <c r="G132" s="36"/>
      <c r="H132" s="36"/>
      <c r="I132" s="36"/>
    </row>
    <row r="133" spans="1:9" x14ac:dyDescent="0.25">
      <c r="A133" s="36"/>
      <c r="B133" s="36"/>
      <c r="C133" s="36"/>
      <c r="D133" s="36"/>
      <c r="E133" s="36"/>
      <c r="F133" s="36"/>
      <c r="G133" s="36"/>
      <c r="H133" s="36"/>
      <c r="I133" s="36"/>
    </row>
  </sheetData>
  <mergeCells count="11">
    <mergeCell ref="C21:H21"/>
    <mergeCell ref="B2:H2"/>
    <mergeCell ref="C6:H6"/>
    <mergeCell ref="C10:H10"/>
    <mergeCell ref="C12:H12"/>
    <mergeCell ref="C16:H16"/>
    <mergeCell ref="C31:H31"/>
    <mergeCell ref="C34:H34"/>
    <mergeCell ref="C38:H38"/>
    <mergeCell ref="C41:H41"/>
    <mergeCell ref="C47:H47"/>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410C5-3601-403A-81F4-9FF94B738463}">
  <sheetPr codeName="Sheet27">
    <tabColor rgb="FF00A976"/>
  </sheetPr>
  <dimension ref="A1:DX31"/>
  <sheetViews>
    <sheetView zoomScale="70" zoomScaleNormal="70" zoomScaleSheetLayoutView="90" workbookViewId="0">
      <selection activeCell="H18" sqref="H18"/>
    </sheetView>
  </sheetViews>
  <sheetFormatPr defaultColWidth="19.875" defaultRowHeight="15" x14ac:dyDescent="0.25"/>
  <cols>
    <col min="1" max="1" width="3.125" style="272" customWidth="1"/>
    <col min="2" max="2" width="7.25" style="272" customWidth="1"/>
    <col min="3" max="3" width="35.125" style="272" customWidth="1"/>
    <col min="4" max="20" width="18.625" style="272" customWidth="1"/>
    <col min="21" max="21" width="19.875" style="272"/>
    <col min="22" max="22" width="29.625" style="272" customWidth="1"/>
    <col min="23" max="128" width="19.875" style="272"/>
    <col min="129" max="16384" width="19.875" style="170"/>
  </cols>
  <sheetData>
    <row r="1" spans="1:128" ht="9.9499999999999993" customHeight="1" x14ac:dyDescent="0.25"/>
    <row r="2" spans="1:128" ht="20.25" x14ac:dyDescent="0.3">
      <c r="A2" s="273"/>
      <c r="B2" s="1217" t="s">
        <v>26</v>
      </c>
      <c r="C2" s="1217"/>
      <c r="D2" s="1217"/>
      <c r="E2" s="1217"/>
      <c r="F2" s="1217"/>
      <c r="G2" s="1217"/>
      <c r="H2" s="1217"/>
      <c r="I2" s="1217"/>
      <c r="J2" s="1217"/>
      <c r="K2" s="1217"/>
      <c r="L2" s="1217"/>
      <c r="M2" s="1217"/>
      <c r="N2" s="1217"/>
      <c r="O2" s="1217"/>
      <c r="P2" s="1217"/>
      <c r="Q2" s="1217"/>
      <c r="R2" s="1217"/>
      <c r="S2" s="1217"/>
      <c r="T2" s="1217"/>
    </row>
    <row r="3" spans="1:128" x14ac:dyDescent="0.25">
      <c r="DJ3" s="170"/>
      <c r="DK3" s="170"/>
      <c r="DL3" s="170"/>
      <c r="DM3" s="170"/>
      <c r="DN3" s="170"/>
      <c r="DO3" s="170"/>
      <c r="DP3" s="170"/>
      <c r="DQ3" s="170"/>
      <c r="DR3" s="170"/>
      <c r="DS3" s="170"/>
      <c r="DT3" s="170"/>
      <c r="DU3" s="170"/>
      <c r="DV3" s="170"/>
      <c r="DW3" s="170"/>
      <c r="DX3" s="170"/>
    </row>
    <row r="4" spans="1:128" x14ac:dyDescent="0.25">
      <c r="DJ4" s="170"/>
      <c r="DK4" s="170"/>
      <c r="DL4" s="170"/>
      <c r="DM4" s="170"/>
      <c r="DN4" s="170"/>
      <c r="DO4" s="170"/>
      <c r="DP4" s="170"/>
      <c r="DQ4" s="170"/>
      <c r="DR4" s="170"/>
      <c r="DS4" s="170"/>
      <c r="DT4" s="170"/>
      <c r="DU4" s="170"/>
      <c r="DV4" s="170"/>
      <c r="DW4" s="170"/>
      <c r="DX4" s="170"/>
    </row>
    <row r="5" spans="1:128" s="275" customFormat="1" x14ac:dyDescent="0.25">
      <c r="A5" s="274"/>
      <c r="B5" s="869"/>
      <c r="C5" s="1303" t="s">
        <v>687</v>
      </c>
      <c r="D5" s="1303" t="s">
        <v>712</v>
      </c>
      <c r="E5" s="1303"/>
      <c r="F5" s="1303"/>
      <c r="G5" s="1303"/>
      <c r="H5" s="1303"/>
      <c r="I5" s="1303"/>
      <c r="J5" s="1303"/>
      <c r="K5" s="1303"/>
      <c r="L5" s="1303"/>
      <c r="M5" s="1303"/>
      <c r="N5" s="1303"/>
      <c r="O5" s="1303"/>
      <c r="P5" s="1303"/>
      <c r="Q5" s="1303"/>
      <c r="R5" s="1303"/>
      <c r="S5" s="1306" t="s">
        <v>464</v>
      </c>
      <c r="T5" s="1306" t="s">
        <v>713</v>
      </c>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c r="CU5" s="274"/>
      <c r="CV5" s="274"/>
      <c r="CW5" s="274"/>
      <c r="CX5" s="274"/>
      <c r="CY5" s="274"/>
      <c r="CZ5" s="274"/>
      <c r="DA5" s="274"/>
      <c r="DB5" s="274"/>
      <c r="DC5" s="274"/>
      <c r="DD5" s="274"/>
      <c r="DE5" s="274"/>
      <c r="DF5" s="274"/>
      <c r="DG5" s="274"/>
      <c r="DH5" s="274"/>
      <c r="DI5" s="274"/>
    </row>
    <row r="6" spans="1:128" s="275" customFormat="1" x14ac:dyDescent="0.25">
      <c r="A6" s="274"/>
      <c r="B6" s="870"/>
      <c r="C6" s="1303"/>
      <c r="D6" s="874">
        <v>0</v>
      </c>
      <c r="E6" s="875">
        <v>0.02</v>
      </c>
      <c r="F6" s="874">
        <v>0.04</v>
      </c>
      <c r="G6" s="875">
        <v>0.1</v>
      </c>
      <c r="H6" s="875">
        <v>0.2</v>
      </c>
      <c r="I6" s="875">
        <v>0.35</v>
      </c>
      <c r="J6" s="875">
        <v>0.5</v>
      </c>
      <c r="K6" s="875">
        <v>0.7</v>
      </c>
      <c r="L6" s="875">
        <v>0.75</v>
      </c>
      <c r="M6" s="875">
        <v>1</v>
      </c>
      <c r="N6" s="875">
        <v>1.5</v>
      </c>
      <c r="O6" s="875">
        <v>2.5</v>
      </c>
      <c r="P6" s="875">
        <v>3.7</v>
      </c>
      <c r="Q6" s="875">
        <v>12.5</v>
      </c>
      <c r="R6" s="875" t="s">
        <v>714</v>
      </c>
      <c r="S6" s="1306"/>
      <c r="T6" s="1306"/>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4"/>
      <c r="CA6" s="274"/>
      <c r="CB6" s="274"/>
      <c r="CC6" s="274"/>
      <c r="CD6" s="274"/>
      <c r="CE6" s="274"/>
      <c r="CF6" s="274"/>
      <c r="CG6" s="274"/>
      <c r="CH6" s="274"/>
      <c r="CI6" s="274"/>
      <c r="CJ6" s="274"/>
      <c r="CK6" s="274"/>
      <c r="CL6" s="274"/>
      <c r="CM6" s="274"/>
      <c r="CN6" s="274"/>
      <c r="CO6" s="274"/>
      <c r="CP6" s="274"/>
      <c r="CQ6" s="274"/>
      <c r="CR6" s="274"/>
      <c r="CS6" s="274"/>
      <c r="CT6" s="274"/>
      <c r="CU6" s="274"/>
      <c r="CV6" s="274"/>
      <c r="CW6" s="274"/>
      <c r="CX6" s="274"/>
      <c r="CY6" s="274"/>
      <c r="CZ6" s="274"/>
      <c r="DA6" s="274"/>
      <c r="DB6" s="274"/>
      <c r="DC6" s="274"/>
      <c r="DD6" s="274"/>
      <c r="DE6" s="274"/>
      <c r="DF6" s="274"/>
      <c r="DG6" s="274"/>
      <c r="DH6" s="274"/>
      <c r="DI6" s="274"/>
    </row>
    <row r="7" spans="1:128" s="169" customFormat="1" x14ac:dyDescent="0.25">
      <c r="A7" s="276"/>
      <c r="B7" s="870" t="s">
        <v>73</v>
      </c>
      <c r="C7" s="1303"/>
      <c r="D7" s="873" t="s">
        <v>68</v>
      </c>
      <c r="E7" s="873" t="s">
        <v>69</v>
      </c>
      <c r="F7" s="873" t="s">
        <v>70</v>
      </c>
      <c r="G7" s="873" t="s">
        <v>71</v>
      </c>
      <c r="H7" s="873" t="s">
        <v>72</v>
      </c>
      <c r="I7" s="873" t="s">
        <v>189</v>
      </c>
      <c r="J7" s="873" t="s">
        <v>214</v>
      </c>
      <c r="K7" s="873" t="s">
        <v>257</v>
      </c>
      <c r="L7" s="873" t="s">
        <v>253</v>
      </c>
      <c r="M7" s="873" t="s">
        <v>255</v>
      </c>
      <c r="N7" s="873" t="s">
        <v>614</v>
      </c>
      <c r="O7" s="873" t="s">
        <v>615</v>
      </c>
      <c r="P7" s="873" t="s">
        <v>655</v>
      </c>
      <c r="Q7" s="873" t="s">
        <v>656</v>
      </c>
      <c r="R7" s="873" t="s">
        <v>657</v>
      </c>
      <c r="S7" s="873" t="s">
        <v>715</v>
      </c>
      <c r="T7" s="873" t="s">
        <v>716</v>
      </c>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76"/>
      <c r="BQ7" s="276"/>
      <c r="BR7" s="276"/>
      <c r="BS7" s="276"/>
      <c r="BT7" s="276"/>
      <c r="BU7" s="276"/>
      <c r="BV7" s="276"/>
      <c r="BW7" s="276"/>
      <c r="BX7" s="276"/>
      <c r="BY7" s="276"/>
      <c r="BZ7" s="276"/>
      <c r="CA7" s="276"/>
      <c r="CB7" s="276"/>
      <c r="CC7" s="276"/>
      <c r="CD7" s="276"/>
      <c r="CE7" s="276"/>
      <c r="CF7" s="276"/>
      <c r="CG7" s="276"/>
      <c r="CH7" s="276"/>
      <c r="CI7" s="276"/>
      <c r="CJ7" s="276"/>
      <c r="CK7" s="276"/>
      <c r="CL7" s="276"/>
      <c r="CM7" s="276"/>
      <c r="CN7" s="276"/>
      <c r="CO7" s="276"/>
      <c r="CP7" s="276"/>
      <c r="CQ7" s="276"/>
      <c r="CR7" s="276"/>
      <c r="CS7" s="276"/>
      <c r="CT7" s="276"/>
      <c r="CU7" s="276"/>
      <c r="CV7" s="276"/>
      <c r="CW7" s="276"/>
      <c r="CX7" s="276"/>
      <c r="CY7" s="276"/>
      <c r="CZ7" s="276"/>
      <c r="DA7" s="276"/>
      <c r="DB7" s="276"/>
      <c r="DC7" s="276"/>
      <c r="DD7" s="276"/>
      <c r="DE7" s="276"/>
      <c r="DF7" s="276"/>
      <c r="DG7" s="276"/>
      <c r="DH7" s="276"/>
      <c r="DI7" s="276"/>
    </row>
    <row r="8" spans="1:128" s="282" customFormat="1" x14ac:dyDescent="0.25">
      <c r="A8" s="277"/>
      <c r="B8" s="278">
        <v>1</v>
      </c>
      <c r="C8" s="279" t="s">
        <v>694</v>
      </c>
      <c r="D8" s="705">
        <v>78006.06482</v>
      </c>
      <c r="E8" s="705" t="s">
        <v>717</v>
      </c>
      <c r="F8" s="705" t="s">
        <v>717</v>
      </c>
      <c r="G8" s="705" t="s">
        <v>717</v>
      </c>
      <c r="H8" s="705" t="s">
        <v>717</v>
      </c>
      <c r="I8" s="705" t="s">
        <v>717</v>
      </c>
      <c r="J8" s="705">
        <v>3.4199639999999998</v>
      </c>
      <c r="K8" s="705" t="s">
        <v>717</v>
      </c>
      <c r="L8" s="705" t="s">
        <v>717</v>
      </c>
      <c r="M8" s="705" t="s">
        <v>717</v>
      </c>
      <c r="N8" s="705" t="s">
        <v>717</v>
      </c>
      <c r="O8" s="705">
        <v>643.14610000000005</v>
      </c>
      <c r="P8" s="705" t="s">
        <v>717</v>
      </c>
      <c r="Q8" s="705" t="s">
        <v>717</v>
      </c>
      <c r="R8" s="705" t="s">
        <v>717</v>
      </c>
      <c r="S8" s="705">
        <v>78652.630883999998</v>
      </c>
      <c r="T8" s="705">
        <v>0</v>
      </c>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277"/>
      <c r="BK8" s="277"/>
      <c r="BL8" s="277"/>
      <c r="BM8" s="277"/>
      <c r="BN8" s="277"/>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277"/>
      <c r="CW8" s="277"/>
      <c r="CX8" s="277"/>
      <c r="CY8" s="277"/>
      <c r="CZ8" s="277"/>
      <c r="DA8" s="277"/>
      <c r="DB8" s="277"/>
      <c r="DC8" s="277"/>
      <c r="DD8" s="277"/>
      <c r="DE8" s="277"/>
      <c r="DF8" s="277"/>
      <c r="DG8" s="277"/>
      <c r="DH8" s="277"/>
      <c r="DI8" s="277"/>
    </row>
    <row r="9" spans="1:128" s="282" customFormat="1" x14ac:dyDescent="0.25">
      <c r="A9" s="277"/>
      <c r="B9" s="278">
        <v>2</v>
      </c>
      <c r="C9" s="283" t="s">
        <v>695</v>
      </c>
      <c r="D9" s="705">
        <v>12244.008399</v>
      </c>
      <c r="E9" s="705" t="s">
        <v>717</v>
      </c>
      <c r="F9" s="705" t="s">
        <v>717</v>
      </c>
      <c r="G9" s="705" t="s">
        <v>717</v>
      </c>
      <c r="H9" s="705" t="s">
        <v>717</v>
      </c>
      <c r="I9" s="705" t="s">
        <v>717</v>
      </c>
      <c r="J9" s="705">
        <v>111.778958</v>
      </c>
      <c r="K9" s="705" t="s">
        <v>717</v>
      </c>
      <c r="L9" s="705" t="s">
        <v>717</v>
      </c>
      <c r="M9" s="705" t="s">
        <v>717</v>
      </c>
      <c r="N9" s="705" t="s">
        <v>717</v>
      </c>
      <c r="O9" s="705" t="s">
        <v>717</v>
      </c>
      <c r="P9" s="705" t="s">
        <v>717</v>
      </c>
      <c r="Q9" s="705" t="s">
        <v>717</v>
      </c>
      <c r="R9" s="705" t="s">
        <v>717</v>
      </c>
      <c r="S9" s="705">
        <v>12355.787356999999</v>
      </c>
      <c r="T9" s="705" t="s">
        <v>718</v>
      </c>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row>
    <row r="10" spans="1:128" s="282" customFormat="1" x14ac:dyDescent="0.25">
      <c r="A10" s="277"/>
      <c r="B10" s="278">
        <v>3</v>
      </c>
      <c r="C10" s="283" t="s">
        <v>696</v>
      </c>
      <c r="D10" s="705" t="s">
        <v>719</v>
      </c>
      <c r="E10" s="705" t="s">
        <v>717</v>
      </c>
      <c r="F10" s="705" t="s">
        <v>717</v>
      </c>
      <c r="G10" s="705" t="s">
        <v>717</v>
      </c>
      <c r="H10" s="705">
        <v>267.15263499999998</v>
      </c>
      <c r="I10" s="705" t="s">
        <v>717</v>
      </c>
      <c r="J10" s="705" t="s">
        <v>717</v>
      </c>
      <c r="K10" s="705" t="s">
        <v>717</v>
      </c>
      <c r="L10" s="705" t="s">
        <v>717</v>
      </c>
      <c r="M10" s="705" t="s">
        <v>717</v>
      </c>
      <c r="N10" s="705" t="s">
        <v>717</v>
      </c>
      <c r="O10" s="705" t="s">
        <v>717</v>
      </c>
      <c r="P10" s="705" t="s">
        <v>717</v>
      </c>
      <c r="Q10" s="705" t="s">
        <v>717</v>
      </c>
      <c r="R10" s="705" t="s">
        <v>717</v>
      </c>
      <c r="S10" s="705">
        <v>267.15263499999998</v>
      </c>
      <c r="T10" s="705">
        <v>0</v>
      </c>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row>
    <row r="11" spans="1:128" s="282" customFormat="1" x14ac:dyDescent="0.25">
      <c r="A11" s="277"/>
      <c r="B11" s="278">
        <v>4</v>
      </c>
      <c r="C11" s="283" t="s">
        <v>697</v>
      </c>
      <c r="D11" s="705">
        <v>481.50507099999999</v>
      </c>
      <c r="E11" s="705" t="s">
        <v>717</v>
      </c>
      <c r="F11" s="705" t="s">
        <v>717</v>
      </c>
      <c r="G11" s="705" t="s">
        <v>717</v>
      </c>
      <c r="H11" s="705" t="s">
        <v>717</v>
      </c>
      <c r="I11" s="705" t="s">
        <v>717</v>
      </c>
      <c r="J11" s="705" t="s">
        <v>717</v>
      </c>
      <c r="K11" s="705" t="s">
        <v>717</v>
      </c>
      <c r="L11" s="705" t="s">
        <v>717</v>
      </c>
      <c r="M11" s="705" t="s">
        <v>717</v>
      </c>
      <c r="N11" s="705" t="s">
        <v>717</v>
      </c>
      <c r="O11" s="705" t="s">
        <v>717</v>
      </c>
      <c r="P11" s="705" t="s">
        <v>717</v>
      </c>
      <c r="Q11" s="705" t="s">
        <v>717</v>
      </c>
      <c r="R11" s="705" t="s">
        <v>717</v>
      </c>
      <c r="S11" s="705">
        <v>481.50507099999999</v>
      </c>
      <c r="T11" s="705">
        <v>0</v>
      </c>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7"/>
      <c r="BI11" s="277"/>
      <c r="BJ11" s="277"/>
      <c r="BK11" s="277"/>
      <c r="BL11" s="277"/>
      <c r="BM11" s="277"/>
      <c r="BN11" s="277"/>
      <c r="BO11" s="277"/>
      <c r="BP11" s="277"/>
      <c r="BQ11" s="277"/>
      <c r="BR11" s="277"/>
      <c r="BS11" s="277"/>
      <c r="BT11" s="277"/>
      <c r="BU11" s="277"/>
      <c r="BV11" s="277"/>
      <c r="BW11" s="277"/>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7"/>
      <c r="CW11" s="277"/>
      <c r="CX11" s="277"/>
      <c r="CY11" s="277"/>
      <c r="CZ11" s="277"/>
      <c r="DA11" s="277"/>
      <c r="DB11" s="277"/>
      <c r="DC11" s="277"/>
      <c r="DD11" s="277"/>
      <c r="DE11" s="277"/>
      <c r="DF11" s="277"/>
      <c r="DG11" s="277"/>
      <c r="DH11" s="277"/>
      <c r="DI11" s="277"/>
    </row>
    <row r="12" spans="1:128" s="282" customFormat="1" x14ac:dyDescent="0.25">
      <c r="A12" s="277"/>
      <c r="B12" s="278">
        <v>5</v>
      </c>
      <c r="C12" s="283" t="s">
        <v>699</v>
      </c>
      <c r="D12" s="705" t="s">
        <v>700</v>
      </c>
      <c r="E12" s="705" t="s">
        <v>700</v>
      </c>
      <c r="F12" s="705" t="s">
        <v>700</v>
      </c>
      <c r="G12" s="705" t="s">
        <v>700</v>
      </c>
      <c r="H12" s="705" t="s">
        <v>700</v>
      </c>
      <c r="I12" s="705" t="s">
        <v>700</v>
      </c>
      <c r="J12" s="705" t="s">
        <v>700</v>
      </c>
      <c r="K12" s="705" t="s">
        <v>700</v>
      </c>
      <c r="L12" s="705" t="s">
        <v>700</v>
      </c>
      <c r="M12" s="705" t="s">
        <v>700</v>
      </c>
      <c r="N12" s="705" t="s">
        <v>700</v>
      </c>
      <c r="O12" s="705" t="s">
        <v>700</v>
      </c>
      <c r="P12" s="705" t="s">
        <v>700</v>
      </c>
      <c r="Q12" s="705" t="s">
        <v>700</v>
      </c>
      <c r="R12" s="705" t="s">
        <v>700</v>
      </c>
      <c r="S12" s="705" t="s">
        <v>700</v>
      </c>
      <c r="T12" s="705">
        <v>0</v>
      </c>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c r="BP12" s="277"/>
      <c r="BQ12" s="277"/>
      <c r="BR12" s="277"/>
      <c r="BS12" s="277"/>
      <c r="BT12" s="277"/>
      <c r="BU12" s="277"/>
      <c r="BV12" s="277"/>
      <c r="BW12" s="277"/>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7"/>
      <c r="CW12" s="277"/>
      <c r="CX12" s="277"/>
      <c r="CY12" s="277"/>
      <c r="CZ12" s="277"/>
      <c r="DA12" s="277"/>
      <c r="DB12" s="277"/>
      <c r="DC12" s="277"/>
      <c r="DD12" s="277"/>
      <c r="DE12" s="277"/>
      <c r="DF12" s="277"/>
      <c r="DG12" s="277"/>
      <c r="DH12" s="277"/>
      <c r="DI12" s="277"/>
    </row>
    <row r="13" spans="1:128" s="282" customFormat="1" x14ac:dyDescent="0.25">
      <c r="A13" s="277"/>
      <c r="B13" s="278">
        <v>6</v>
      </c>
      <c r="C13" s="283" t="s">
        <v>701</v>
      </c>
      <c r="D13" s="705" t="s">
        <v>719</v>
      </c>
      <c r="E13" s="705" t="s">
        <v>717</v>
      </c>
      <c r="F13" s="705" t="s">
        <v>717</v>
      </c>
      <c r="G13" s="705" t="s">
        <v>717</v>
      </c>
      <c r="H13" s="705">
        <v>1803.7878209999999</v>
      </c>
      <c r="I13" s="705" t="s">
        <v>717</v>
      </c>
      <c r="J13" s="705">
        <v>104.115556</v>
      </c>
      <c r="K13" s="705" t="s">
        <v>717</v>
      </c>
      <c r="L13" s="705" t="s">
        <v>717</v>
      </c>
      <c r="M13" s="705">
        <v>69.312899999999999</v>
      </c>
      <c r="N13" s="705">
        <v>4.2050510000000001</v>
      </c>
      <c r="O13" s="705" t="s">
        <v>717</v>
      </c>
      <c r="P13" s="705" t="s">
        <v>717</v>
      </c>
      <c r="Q13" s="705" t="s">
        <v>717</v>
      </c>
      <c r="R13" s="705" t="s">
        <v>717</v>
      </c>
      <c r="S13" s="705">
        <v>1981.421327</v>
      </c>
      <c r="T13" s="705">
        <v>0</v>
      </c>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7"/>
      <c r="BG13" s="277"/>
      <c r="BH13" s="277"/>
      <c r="BI13" s="277"/>
      <c r="BJ13" s="277"/>
      <c r="BK13" s="277"/>
      <c r="BL13" s="277"/>
      <c r="BM13" s="277"/>
      <c r="BN13" s="277"/>
      <c r="BO13" s="277"/>
      <c r="BP13" s="277"/>
      <c r="BQ13" s="277"/>
      <c r="BR13" s="277"/>
      <c r="BS13" s="277"/>
      <c r="BT13" s="277"/>
      <c r="BU13" s="277"/>
      <c r="BV13" s="277"/>
      <c r="BW13" s="277"/>
      <c r="BX13" s="277"/>
      <c r="BY13" s="277"/>
      <c r="BZ13" s="277"/>
      <c r="CA13" s="277"/>
      <c r="CB13" s="277"/>
      <c r="CC13" s="277"/>
      <c r="CD13" s="277"/>
      <c r="CE13" s="277"/>
      <c r="CF13" s="277"/>
      <c r="CG13" s="277"/>
      <c r="CH13" s="277"/>
      <c r="CI13" s="277"/>
      <c r="CJ13" s="277"/>
      <c r="CK13" s="277"/>
      <c r="CL13" s="277"/>
      <c r="CM13" s="277"/>
      <c r="CN13" s="277"/>
      <c r="CO13" s="277"/>
      <c r="CP13" s="277"/>
      <c r="CQ13" s="277"/>
      <c r="CR13" s="277"/>
      <c r="CS13" s="277"/>
      <c r="CT13" s="277"/>
      <c r="CU13" s="277"/>
      <c r="CV13" s="277"/>
      <c r="CW13" s="277"/>
      <c r="CX13" s="277"/>
      <c r="CY13" s="277"/>
      <c r="CZ13" s="277"/>
      <c r="DA13" s="277"/>
      <c r="DB13" s="277"/>
      <c r="DC13" s="277"/>
      <c r="DD13" s="277"/>
      <c r="DE13" s="277"/>
      <c r="DF13" s="277"/>
      <c r="DG13" s="277"/>
      <c r="DH13" s="277"/>
      <c r="DI13" s="277"/>
    </row>
    <row r="14" spans="1:128" s="282" customFormat="1" x14ac:dyDescent="0.25">
      <c r="A14" s="277"/>
      <c r="B14" s="278">
        <v>7</v>
      </c>
      <c r="C14" s="283" t="s">
        <v>702</v>
      </c>
      <c r="D14" s="705" t="s">
        <v>719</v>
      </c>
      <c r="E14" s="705" t="s">
        <v>717</v>
      </c>
      <c r="F14" s="705" t="s">
        <v>717</v>
      </c>
      <c r="G14" s="705" t="s">
        <v>717</v>
      </c>
      <c r="H14" s="705">
        <v>15.705182000000001</v>
      </c>
      <c r="I14" s="705" t="s">
        <v>717</v>
      </c>
      <c r="J14" s="705">
        <v>0.59443999999999997</v>
      </c>
      <c r="K14" s="705" t="s">
        <v>717</v>
      </c>
      <c r="L14" s="705" t="s">
        <v>717</v>
      </c>
      <c r="M14" s="705">
        <v>1449.186074</v>
      </c>
      <c r="N14" s="705">
        <v>0.63169200000000003</v>
      </c>
      <c r="O14" s="705" t="s">
        <v>717</v>
      </c>
      <c r="P14" s="705" t="s">
        <v>717</v>
      </c>
      <c r="Q14" s="705" t="s">
        <v>717</v>
      </c>
      <c r="R14" s="705" t="s">
        <v>717</v>
      </c>
      <c r="S14" s="705">
        <v>1466.117387</v>
      </c>
      <c r="T14" s="705">
        <v>19288.026129000002</v>
      </c>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77"/>
      <c r="BY14" s="277"/>
      <c r="BZ14" s="277"/>
      <c r="CA14" s="277"/>
      <c r="CB14" s="277"/>
      <c r="CC14" s="277"/>
      <c r="CD14" s="277"/>
      <c r="CE14" s="277"/>
      <c r="CF14" s="277"/>
      <c r="CG14" s="277"/>
      <c r="CH14" s="277"/>
      <c r="CI14" s="277"/>
      <c r="CJ14" s="277"/>
      <c r="CK14" s="277"/>
      <c r="CL14" s="277"/>
      <c r="CM14" s="277"/>
      <c r="CN14" s="277"/>
      <c r="CO14" s="277"/>
      <c r="CP14" s="277"/>
      <c r="CQ14" s="277"/>
      <c r="CR14" s="277"/>
      <c r="CS14" s="277"/>
      <c r="CT14" s="277"/>
      <c r="CU14" s="277"/>
      <c r="CV14" s="277"/>
      <c r="CW14" s="277"/>
      <c r="CX14" s="277"/>
      <c r="CY14" s="277"/>
      <c r="CZ14" s="277"/>
      <c r="DA14" s="277"/>
      <c r="DB14" s="277"/>
      <c r="DC14" s="277"/>
      <c r="DD14" s="277"/>
      <c r="DE14" s="277"/>
      <c r="DF14" s="277"/>
      <c r="DG14" s="277"/>
      <c r="DH14" s="277"/>
      <c r="DI14" s="277"/>
    </row>
    <row r="15" spans="1:128" s="282" customFormat="1" x14ac:dyDescent="0.25">
      <c r="A15" s="277"/>
      <c r="B15" s="278">
        <v>8</v>
      </c>
      <c r="C15" s="283" t="s">
        <v>703</v>
      </c>
      <c r="D15" s="705" t="s">
        <v>719</v>
      </c>
      <c r="E15" s="705" t="s">
        <v>717</v>
      </c>
      <c r="F15" s="705" t="s">
        <v>717</v>
      </c>
      <c r="G15" s="705" t="s">
        <v>717</v>
      </c>
      <c r="H15" s="705" t="s">
        <v>717</v>
      </c>
      <c r="I15" s="705" t="s">
        <v>717</v>
      </c>
      <c r="J15" s="705" t="s">
        <v>717</v>
      </c>
      <c r="K15" s="705" t="s">
        <v>717</v>
      </c>
      <c r="L15" s="705">
        <v>368.033728</v>
      </c>
      <c r="M15" s="705" t="s">
        <v>717</v>
      </c>
      <c r="N15" s="705" t="s">
        <v>717</v>
      </c>
      <c r="O15" s="705" t="s">
        <v>717</v>
      </c>
      <c r="P15" s="705" t="s">
        <v>717</v>
      </c>
      <c r="Q15" s="705" t="s">
        <v>717</v>
      </c>
      <c r="R15" s="705" t="s">
        <v>717</v>
      </c>
      <c r="S15" s="705">
        <v>368.033728</v>
      </c>
      <c r="T15" s="705">
        <v>368.033728</v>
      </c>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7"/>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7"/>
      <c r="CW15" s="277"/>
      <c r="CX15" s="277"/>
      <c r="CY15" s="277"/>
      <c r="CZ15" s="277"/>
      <c r="DA15" s="277"/>
      <c r="DB15" s="277"/>
      <c r="DC15" s="277"/>
      <c r="DD15" s="277"/>
      <c r="DE15" s="277"/>
      <c r="DF15" s="277"/>
      <c r="DG15" s="277"/>
      <c r="DH15" s="277"/>
      <c r="DI15" s="277"/>
    </row>
    <row r="16" spans="1:128" s="282" customFormat="1" ht="30" x14ac:dyDescent="0.25">
      <c r="A16" s="277"/>
      <c r="B16" s="278">
        <v>9</v>
      </c>
      <c r="C16" s="283" t="s">
        <v>704</v>
      </c>
      <c r="D16" s="705" t="s">
        <v>719</v>
      </c>
      <c r="E16" s="705" t="s">
        <v>717</v>
      </c>
      <c r="F16" s="705" t="s">
        <v>717</v>
      </c>
      <c r="G16" s="705" t="s">
        <v>717</v>
      </c>
      <c r="H16" s="705" t="s">
        <v>717</v>
      </c>
      <c r="I16" s="705">
        <v>448.15664900000002</v>
      </c>
      <c r="J16" s="705">
        <v>70.235817999999995</v>
      </c>
      <c r="K16" s="705" t="s">
        <v>717</v>
      </c>
      <c r="L16" s="705" t="s">
        <v>717</v>
      </c>
      <c r="M16" s="705" t="s">
        <v>717</v>
      </c>
      <c r="N16" s="705" t="s">
        <v>717</v>
      </c>
      <c r="O16" s="705" t="s">
        <v>717</v>
      </c>
      <c r="P16" s="705" t="s">
        <v>717</v>
      </c>
      <c r="Q16" s="705" t="s">
        <v>717</v>
      </c>
      <c r="R16" s="705" t="s">
        <v>717</v>
      </c>
      <c r="S16" s="705">
        <v>518.39246700000001</v>
      </c>
      <c r="T16" s="705" t="s">
        <v>718</v>
      </c>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7"/>
      <c r="BJ16" s="277"/>
      <c r="BK16" s="277"/>
      <c r="BL16" s="277"/>
      <c r="BM16" s="277"/>
      <c r="BN16" s="277"/>
      <c r="BO16" s="277"/>
      <c r="BP16" s="277"/>
      <c r="BQ16" s="277"/>
      <c r="BR16" s="277"/>
      <c r="BS16" s="277"/>
      <c r="BT16" s="277"/>
      <c r="BU16" s="277"/>
      <c r="BV16" s="277"/>
      <c r="BW16" s="277"/>
      <c r="BX16" s="277"/>
      <c r="BY16" s="277"/>
      <c r="BZ16" s="277"/>
      <c r="CA16" s="277"/>
      <c r="CB16" s="277"/>
      <c r="CC16" s="277"/>
      <c r="CD16" s="277"/>
      <c r="CE16" s="277"/>
      <c r="CF16" s="277"/>
      <c r="CG16" s="277"/>
      <c r="CH16" s="277"/>
      <c r="CI16" s="277"/>
      <c r="CJ16" s="277"/>
      <c r="CK16" s="277"/>
      <c r="CL16" s="277"/>
      <c r="CM16" s="277"/>
      <c r="CN16" s="277"/>
      <c r="CO16" s="277"/>
      <c r="CP16" s="277"/>
      <c r="CQ16" s="277"/>
      <c r="CR16" s="277"/>
      <c r="CS16" s="277"/>
      <c r="CT16" s="277"/>
      <c r="CU16" s="277"/>
      <c r="CV16" s="277"/>
      <c r="CW16" s="277"/>
      <c r="CX16" s="277"/>
      <c r="CY16" s="277"/>
      <c r="CZ16" s="277"/>
      <c r="DA16" s="277"/>
      <c r="DB16" s="277"/>
      <c r="DC16" s="277"/>
      <c r="DD16" s="277"/>
      <c r="DE16" s="277"/>
      <c r="DF16" s="277"/>
      <c r="DG16" s="277"/>
      <c r="DH16" s="277"/>
      <c r="DI16" s="277"/>
    </row>
    <row r="17" spans="1:128" s="282" customFormat="1" x14ac:dyDescent="0.25">
      <c r="A17" s="277"/>
      <c r="B17" s="278">
        <v>10</v>
      </c>
      <c r="C17" s="283" t="s">
        <v>705</v>
      </c>
      <c r="D17" s="705" t="s">
        <v>719</v>
      </c>
      <c r="E17" s="705" t="s">
        <v>717</v>
      </c>
      <c r="F17" s="705" t="s">
        <v>717</v>
      </c>
      <c r="G17" s="705" t="s">
        <v>717</v>
      </c>
      <c r="H17" s="705" t="s">
        <v>717</v>
      </c>
      <c r="I17" s="705" t="s">
        <v>717</v>
      </c>
      <c r="J17" s="705" t="s">
        <v>717</v>
      </c>
      <c r="K17" s="705" t="s">
        <v>717</v>
      </c>
      <c r="L17" s="705" t="s">
        <v>717</v>
      </c>
      <c r="M17" s="705">
        <v>564.83198000000004</v>
      </c>
      <c r="N17" s="705">
        <v>9.3259969999999992</v>
      </c>
      <c r="O17" s="705" t="s">
        <v>717</v>
      </c>
      <c r="P17" s="705" t="s">
        <v>717</v>
      </c>
      <c r="Q17" s="705" t="s">
        <v>717</v>
      </c>
      <c r="R17" s="705" t="s">
        <v>717</v>
      </c>
      <c r="S17" s="705">
        <v>574.15797699999996</v>
      </c>
      <c r="T17" s="705">
        <v>574.15797699999996</v>
      </c>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c r="BG17" s="277"/>
      <c r="BH17" s="277"/>
      <c r="BI17" s="277"/>
      <c r="BJ17" s="277"/>
      <c r="BK17" s="277"/>
      <c r="BL17" s="277"/>
      <c r="BM17" s="277"/>
      <c r="BN17" s="277"/>
      <c r="BO17" s="277"/>
      <c r="BP17" s="277"/>
      <c r="BQ17" s="277"/>
      <c r="BR17" s="277"/>
      <c r="BS17" s="277"/>
      <c r="BT17" s="277"/>
      <c r="BU17" s="277"/>
      <c r="BV17" s="277"/>
      <c r="BW17" s="277"/>
      <c r="BX17" s="277"/>
      <c r="BY17" s="277"/>
      <c r="BZ17" s="277"/>
      <c r="CA17" s="277"/>
      <c r="CB17" s="277"/>
      <c r="CC17" s="277"/>
      <c r="CD17" s="277"/>
      <c r="CE17" s="277"/>
      <c r="CF17" s="277"/>
      <c r="CG17" s="277"/>
      <c r="CH17" s="277"/>
      <c r="CI17" s="277"/>
      <c r="CJ17" s="277"/>
      <c r="CK17" s="277"/>
      <c r="CL17" s="277"/>
      <c r="CM17" s="277"/>
      <c r="CN17" s="277"/>
      <c r="CO17" s="277"/>
      <c r="CP17" s="277"/>
      <c r="CQ17" s="277"/>
      <c r="CR17" s="277"/>
      <c r="CS17" s="277"/>
      <c r="CT17" s="277"/>
      <c r="CU17" s="277"/>
      <c r="CV17" s="277"/>
      <c r="CW17" s="277"/>
      <c r="CX17" s="277"/>
      <c r="CY17" s="277"/>
      <c r="CZ17" s="277"/>
      <c r="DA17" s="277"/>
      <c r="DB17" s="277"/>
      <c r="DC17" s="277"/>
      <c r="DD17" s="277"/>
      <c r="DE17" s="277"/>
      <c r="DF17" s="277"/>
      <c r="DG17" s="277"/>
      <c r="DH17" s="277"/>
      <c r="DI17" s="277"/>
    </row>
    <row r="18" spans="1:128" s="282" customFormat="1" ht="30" x14ac:dyDescent="0.25">
      <c r="A18" s="277"/>
      <c r="B18" s="278">
        <v>11</v>
      </c>
      <c r="C18" s="283" t="s">
        <v>706</v>
      </c>
      <c r="D18" s="705" t="s">
        <v>719</v>
      </c>
      <c r="E18" s="705" t="s">
        <v>717</v>
      </c>
      <c r="F18" s="705" t="s">
        <v>717</v>
      </c>
      <c r="G18" s="705" t="s">
        <v>717</v>
      </c>
      <c r="H18" s="705" t="s">
        <v>717</v>
      </c>
      <c r="I18" s="705" t="s">
        <v>717</v>
      </c>
      <c r="J18" s="705" t="s">
        <v>717</v>
      </c>
      <c r="K18" s="705" t="s">
        <v>717</v>
      </c>
      <c r="L18" s="705" t="s">
        <v>717</v>
      </c>
      <c r="M18" s="705" t="s">
        <v>717</v>
      </c>
      <c r="N18" s="705">
        <v>0.145288</v>
      </c>
      <c r="O18" s="705" t="s">
        <v>717</v>
      </c>
      <c r="P18" s="705" t="s">
        <v>717</v>
      </c>
      <c r="Q18" s="705" t="s">
        <v>717</v>
      </c>
      <c r="R18" s="705" t="s">
        <v>717</v>
      </c>
      <c r="S18" s="705">
        <v>0.145288</v>
      </c>
      <c r="T18" s="705">
        <v>1020.304118</v>
      </c>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c r="BG18" s="277"/>
      <c r="BH18" s="277"/>
      <c r="BI18" s="277"/>
      <c r="BJ18" s="277"/>
      <c r="BK18" s="277"/>
      <c r="BL18" s="277"/>
      <c r="BM18" s="277"/>
      <c r="BN18" s="277"/>
      <c r="BO18" s="277"/>
      <c r="BP18" s="277"/>
      <c r="BQ18" s="277"/>
      <c r="BR18" s="277"/>
      <c r="BS18" s="277"/>
      <c r="BT18" s="277"/>
      <c r="BU18" s="277"/>
      <c r="BV18" s="277"/>
      <c r="BW18" s="277"/>
      <c r="BX18" s="277"/>
      <c r="BY18" s="277"/>
      <c r="BZ18" s="277"/>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7"/>
      <c r="CW18" s="277"/>
      <c r="CX18" s="277"/>
      <c r="CY18" s="277"/>
      <c r="CZ18" s="277"/>
      <c r="DA18" s="277"/>
      <c r="DB18" s="277"/>
      <c r="DC18" s="277"/>
      <c r="DD18" s="277"/>
      <c r="DE18" s="277"/>
      <c r="DF18" s="277"/>
      <c r="DG18" s="277"/>
      <c r="DH18" s="277"/>
      <c r="DI18" s="277"/>
    </row>
    <row r="19" spans="1:128" s="282" customFormat="1" x14ac:dyDescent="0.25">
      <c r="A19" s="277"/>
      <c r="B19" s="278">
        <v>12</v>
      </c>
      <c r="C19" s="283" t="s">
        <v>707</v>
      </c>
      <c r="D19" s="705" t="s">
        <v>719</v>
      </c>
      <c r="E19" s="705" t="s">
        <v>717</v>
      </c>
      <c r="F19" s="705" t="s">
        <v>717</v>
      </c>
      <c r="G19" s="705">
        <v>52792.230798999997</v>
      </c>
      <c r="H19" s="705" t="s">
        <v>717</v>
      </c>
      <c r="I19" s="705" t="s">
        <v>717</v>
      </c>
      <c r="J19" s="705" t="s">
        <v>717</v>
      </c>
      <c r="K19" s="705" t="s">
        <v>717</v>
      </c>
      <c r="L19" s="705" t="s">
        <v>717</v>
      </c>
      <c r="M19" s="705" t="s">
        <v>717</v>
      </c>
      <c r="N19" s="705" t="s">
        <v>717</v>
      </c>
      <c r="O19" s="705" t="s">
        <v>717</v>
      </c>
      <c r="P19" s="705" t="s">
        <v>717</v>
      </c>
      <c r="Q19" s="705" t="s">
        <v>717</v>
      </c>
      <c r="R19" s="705" t="s">
        <v>717</v>
      </c>
      <c r="S19" s="705">
        <v>52792.230798999997</v>
      </c>
      <c r="T19" s="705">
        <v>0</v>
      </c>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c r="BG19" s="277"/>
      <c r="BH19" s="277"/>
      <c r="BI19" s="277"/>
      <c r="BJ19" s="277"/>
      <c r="BK19" s="277"/>
      <c r="BL19" s="277"/>
      <c r="BM19" s="277"/>
      <c r="BN19" s="277"/>
      <c r="BO19" s="277"/>
      <c r="BP19" s="277"/>
      <c r="BQ19" s="277"/>
      <c r="BR19" s="277"/>
      <c r="BS19" s="277"/>
      <c r="BT19" s="277"/>
      <c r="BU19" s="277"/>
      <c r="BV19" s="277"/>
      <c r="BW19" s="277"/>
      <c r="BX19" s="277"/>
      <c r="BY19" s="277"/>
      <c r="BZ19" s="277"/>
      <c r="CA19" s="277"/>
      <c r="CB19" s="277"/>
      <c r="CC19" s="277"/>
      <c r="CD19" s="277"/>
      <c r="CE19" s="277"/>
      <c r="CF19" s="277"/>
      <c r="CG19" s="277"/>
      <c r="CH19" s="277"/>
      <c r="CI19" s="277"/>
      <c r="CJ19" s="277"/>
      <c r="CK19" s="277"/>
      <c r="CL19" s="277"/>
      <c r="CM19" s="277"/>
      <c r="CN19" s="277"/>
      <c r="CO19" s="277"/>
      <c r="CP19" s="277"/>
      <c r="CQ19" s="277"/>
      <c r="CR19" s="277"/>
      <c r="CS19" s="277"/>
      <c r="CT19" s="277"/>
      <c r="CU19" s="277"/>
      <c r="CV19" s="277"/>
      <c r="CW19" s="277"/>
      <c r="CX19" s="277"/>
      <c r="CY19" s="277"/>
      <c r="CZ19" s="277"/>
      <c r="DA19" s="277"/>
      <c r="DB19" s="277"/>
      <c r="DC19" s="277"/>
      <c r="DD19" s="277"/>
      <c r="DE19" s="277"/>
      <c r="DF19" s="277"/>
      <c r="DG19" s="277"/>
      <c r="DH19" s="277"/>
      <c r="DI19" s="277"/>
    </row>
    <row r="20" spans="1:128" s="282" customFormat="1" ht="30" x14ac:dyDescent="0.25">
      <c r="A20" s="277"/>
      <c r="B20" s="278">
        <v>13</v>
      </c>
      <c r="C20" s="283" t="s">
        <v>708</v>
      </c>
      <c r="D20" s="705" t="s">
        <v>700</v>
      </c>
      <c r="E20" s="705" t="s">
        <v>700</v>
      </c>
      <c r="F20" s="705" t="s">
        <v>700</v>
      </c>
      <c r="G20" s="705" t="s">
        <v>700</v>
      </c>
      <c r="H20" s="705" t="s">
        <v>700</v>
      </c>
      <c r="I20" s="705" t="s">
        <v>700</v>
      </c>
      <c r="J20" s="705" t="s">
        <v>700</v>
      </c>
      <c r="K20" s="705" t="s">
        <v>700</v>
      </c>
      <c r="L20" s="705" t="s">
        <v>700</v>
      </c>
      <c r="M20" s="705" t="s">
        <v>700</v>
      </c>
      <c r="N20" s="705" t="s">
        <v>700</v>
      </c>
      <c r="O20" s="705" t="s">
        <v>700</v>
      </c>
      <c r="P20" s="705" t="s">
        <v>700</v>
      </c>
      <c r="Q20" s="705" t="s">
        <v>700</v>
      </c>
      <c r="R20" s="705" t="s">
        <v>700</v>
      </c>
      <c r="S20" s="705" t="s">
        <v>700</v>
      </c>
      <c r="T20" s="705" t="s">
        <v>700</v>
      </c>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277"/>
      <c r="BK20" s="277"/>
      <c r="BL20" s="277"/>
      <c r="BM20" s="277"/>
      <c r="BN20" s="277"/>
      <c r="BO20" s="277"/>
      <c r="BP20" s="277"/>
      <c r="BQ20" s="277"/>
      <c r="BR20" s="277"/>
      <c r="BS20" s="277"/>
      <c r="BT20" s="277"/>
      <c r="BU20" s="277"/>
      <c r="BV20" s="277"/>
      <c r="BW20" s="277"/>
      <c r="BX20" s="277"/>
      <c r="BY20" s="277"/>
      <c r="BZ20" s="277"/>
      <c r="CA20" s="277"/>
      <c r="CB20" s="277"/>
      <c r="CC20" s="277"/>
      <c r="CD20" s="277"/>
      <c r="CE20" s="277"/>
      <c r="CF20" s="277"/>
      <c r="CG20" s="277"/>
      <c r="CH20" s="277"/>
      <c r="CI20" s="277"/>
      <c r="CJ20" s="277"/>
      <c r="CK20" s="277"/>
      <c r="CL20" s="277"/>
      <c r="CM20" s="277"/>
      <c r="CN20" s="277"/>
      <c r="CO20" s="277"/>
      <c r="CP20" s="277"/>
      <c r="CQ20" s="277"/>
      <c r="CR20" s="277"/>
      <c r="CS20" s="277"/>
      <c r="CT20" s="277"/>
      <c r="CU20" s="277"/>
      <c r="CV20" s="277"/>
      <c r="CW20" s="277"/>
      <c r="CX20" s="277"/>
      <c r="CY20" s="277"/>
      <c r="CZ20" s="277"/>
      <c r="DA20" s="277"/>
      <c r="DB20" s="277"/>
      <c r="DC20" s="277"/>
      <c r="DD20" s="277"/>
      <c r="DE20" s="277"/>
      <c r="DF20" s="277"/>
      <c r="DG20" s="277"/>
      <c r="DH20" s="277"/>
      <c r="DI20" s="277"/>
    </row>
    <row r="21" spans="1:128" s="282" customFormat="1" ht="30" x14ac:dyDescent="0.25">
      <c r="A21" s="277"/>
      <c r="B21" s="278">
        <v>14</v>
      </c>
      <c r="C21" s="283" t="s">
        <v>720</v>
      </c>
      <c r="D21" s="705" t="s">
        <v>700</v>
      </c>
      <c r="E21" s="705" t="s">
        <v>700</v>
      </c>
      <c r="F21" s="705" t="s">
        <v>700</v>
      </c>
      <c r="G21" s="705" t="s">
        <v>700</v>
      </c>
      <c r="H21" s="705" t="s">
        <v>700</v>
      </c>
      <c r="I21" s="705" t="s">
        <v>700</v>
      </c>
      <c r="J21" s="705" t="s">
        <v>700</v>
      </c>
      <c r="K21" s="705" t="s">
        <v>700</v>
      </c>
      <c r="L21" s="705" t="s">
        <v>700</v>
      </c>
      <c r="M21" s="705" t="s">
        <v>700</v>
      </c>
      <c r="N21" s="705" t="s">
        <v>700</v>
      </c>
      <c r="O21" s="705" t="s">
        <v>700</v>
      </c>
      <c r="P21" s="705" t="s">
        <v>700</v>
      </c>
      <c r="Q21" s="705" t="s">
        <v>700</v>
      </c>
      <c r="R21" s="705" t="s">
        <v>700</v>
      </c>
      <c r="S21" s="705" t="s">
        <v>700</v>
      </c>
      <c r="T21" s="705" t="s">
        <v>700</v>
      </c>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c r="BP21" s="277"/>
      <c r="BQ21" s="277"/>
      <c r="BR21" s="277"/>
      <c r="BS21" s="277"/>
      <c r="BT21" s="277"/>
      <c r="BU21" s="277"/>
      <c r="BV21" s="277"/>
      <c r="BW21" s="277"/>
      <c r="BX21" s="277"/>
      <c r="BY21" s="277"/>
      <c r="BZ21" s="277"/>
      <c r="CA21" s="277"/>
      <c r="CB21" s="277"/>
      <c r="CC21" s="277"/>
      <c r="CD21" s="277"/>
      <c r="CE21" s="277"/>
      <c r="CF21" s="277"/>
      <c r="CG21" s="277"/>
      <c r="CH21" s="277"/>
      <c r="CI21" s="277"/>
      <c r="CJ21" s="277"/>
      <c r="CK21" s="277"/>
      <c r="CL21" s="277"/>
      <c r="CM21" s="277"/>
      <c r="CN21" s="277"/>
      <c r="CO21" s="277"/>
      <c r="CP21" s="277"/>
      <c r="CQ21" s="277"/>
      <c r="CR21" s="277"/>
      <c r="CS21" s="277"/>
      <c r="CT21" s="277"/>
      <c r="CU21" s="277"/>
      <c r="CV21" s="277"/>
      <c r="CW21" s="277"/>
      <c r="CX21" s="277"/>
      <c r="CY21" s="277"/>
      <c r="CZ21" s="277"/>
      <c r="DA21" s="277"/>
      <c r="DB21" s="277"/>
      <c r="DC21" s="277"/>
      <c r="DD21" s="277"/>
      <c r="DE21" s="277"/>
      <c r="DF21" s="277"/>
      <c r="DG21" s="277"/>
      <c r="DH21" s="277"/>
      <c r="DI21" s="277"/>
    </row>
    <row r="22" spans="1:128" s="282" customFormat="1" x14ac:dyDescent="0.25">
      <c r="A22" s="277"/>
      <c r="B22" s="278">
        <v>15</v>
      </c>
      <c r="C22" s="283" t="s">
        <v>491</v>
      </c>
      <c r="D22" s="705" t="s">
        <v>719</v>
      </c>
      <c r="E22" s="705" t="s">
        <v>717</v>
      </c>
      <c r="F22" s="705" t="s">
        <v>717</v>
      </c>
      <c r="G22" s="705" t="s">
        <v>717</v>
      </c>
      <c r="H22" s="705" t="s">
        <v>717</v>
      </c>
      <c r="I22" s="705" t="s">
        <v>717</v>
      </c>
      <c r="J22" s="705" t="s">
        <v>717</v>
      </c>
      <c r="K22" s="705" t="s">
        <v>717</v>
      </c>
      <c r="L22" s="705" t="s">
        <v>717</v>
      </c>
      <c r="M22" s="705">
        <v>1361.7388719999999</v>
      </c>
      <c r="N22" s="705" t="s">
        <v>717</v>
      </c>
      <c r="O22" s="705">
        <v>273.52521899999999</v>
      </c>
      <c r="P22" s="705" t="s">
        <v>717</v>
      </c>
      <c r="Q22" s="705" t="s">
        <v>717</v>
      </c>
      <c r="R22" s="705" t="s">
        <v>717</v>
      </c>
      <c r="S22" s="705">
        <v>1635.264091</v>
      </c>
      <c r="T22" s="705">
        <v>7.9814999999999997E-2</v>
      </c>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c r="BQ22" s="277"/>
      <c r="BR22" s="277"/>
      <c r="BS22" s="277"/>
      <c r="BT22" s="277"/>
      <c r="BU22" s="277"/>
      <c r="BV22" s="277"/>
      <c r="BW22" s="277"/>
      <c r="BX22" s="277"/>
      <c r="BY22" s="277"/>
      <c r="BZ22" s="277"/>
      <c r="CA22" s="277"/>
      <c r="CB22" s="277"/>
      <c r="CC22" s="277"/>
      <c r="CD22" s="277"/>
      <c r="CE22" s="277"/>
      <c r="CF22" s="277"/>
      <c r="CG22" s="277"/>
      <c r="CH22" s="277"/>
      <c r="CI22" s="277"/>
      <c r="CJ22" s="277"/>
      <c r="CK22" s="277"/>
      <c r="CL22" s="277"/>
      <c r="CM22" s="277"/>
      <c r="CN22" s="277"/>
      <c r="CO22" s="277"/>
      <c r="CP22" s="277"/>
      <c r="CQ22" s="277"/>
      <c r="CR22" s="277"/>
      <c r="CS22" s="277"/>
      <c r="CT22" s="277"/>
      <c r="CU22" s="277"/>
      <c r="CV22" s="277"/>
      <c r="CW22" s="277"/>
      <c r="CX22" s="277"/>
      <c r="CY22" s="277"/>
      <c r="CZ22" s="277"/>
      <c r="DA22" s="277"/>
      <c r="DB22" s="277"/>
      <c r="DC22" s="277"/>
      <c r="DD22" s="277"/>
      <c r="DE22" s="277"/>
      <c r="DF22" s="277"/>
      <c r="DG22" s="277"/>
      <c r="DH22" s="277"/>
      <c r="DI22" s="277"/>
    </row>
    <row r="23" spans="1:128" s="282" customFormat="1" x14ac:dyDescent="0.25">
      <c r="A23" s="277"/>
      <c r="B23" s="278">
        <v>16</v>
      </c>
      <c r="C23" s="283" t="s">
        <v>710</v>
      </c>
      <c r="D23" s="705" t="s">
        <v>700</v>
      </c>
      <c r="E23" s="705" t="s">
        <v>700</v>
      </c>
      <c r="F23" s="705" t="s">
        <v>700</v>
      </c>
      <c r="G23" s="705" t="s">
        <v>700</v>
      </c>
      <c r="H23" s="705" t="s">
        <v>700</v>
      </c>
      <c r="I23" s="705" t="s">
        <v>700</v>
      </c>
      <c r="J23" s="705" t="s">
        <v>700</v>
      </c>
      <c r="K23" s="705" t="s">
        <v>700</v>
      </c>
      <c r="L23" s="705" t="s">
        <v>700</v>
      </c>
      <c r="M23" s="705" t="s">
        <v>700</v>
      </c>
      <c r="N23" s="705" t="s">
        <v>700</v>
      </c>
      <c r="O23" s="705" t="s">
        <v>700</v>
      </c>
      <c r="P23" s="705" t="s">
        <v>700</v>
      </c>
      <c r="Q23" s="705" t="s">
        <v>700</v>
      </c>
      <c r="R23" s="705" t="s">
        <v>700</v>
      </c>
      <c r="S23" s="705" t="s">
        <v>700</v>
      </c>
      <c r="T23" s="705" t="s">
        <v>700</v>
      </c>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c r="BP23" s="277"/>
      <c r="BQ23" s="277"/>
      <c r="BR23" s="277"/>
      <c r="BS23" s="277"/>
      <c r="BT23" s="277"/>
      <c r="BU23" s="277"/>
      <c r="BV23" s="277"/>
      <c r="BW23" s="277"/>
      <c r="BX23" s="277"/>
      <c r="BY23" s="277"/>
      <c r="BZ23" s="277"/>
      <c r="CA23" s="277"/>
      <c r="CB23" s="277"/>
      <c r="CC23" s="277"/>
      <c r="CD23" s="277"/>
      <c r="CE23" s="277"/>
      <c r="CF23" s="277"/>
      <c r="CG23" s="277"/>
      <c r="CH23" s="277"/>
      <c r="CI23" s="277"/>
      <c r="CJ23" s="277"/>
      <c r="CK23" s="277"/>
      <c r="CL23" s="277"/>
      <c r="CM23" s="277"/>
      <c r="CN23" s="277"/>
      <c r="CO23" s="277"/>
      <c r="CP23" s="277"/>
      <c r="CQ23" s="277"/>
      <c r="CR23" s="277"/>
      <c r="CS23" s="277"/>
      <c r="CT23" s="277"/>
      <c r="CU23" s="277"/>
      <c r="CV23" s="277"/>
      <c r="CW23" s="277"/>
      <c r="CX23" s="277"/>
      <c r="CY23" s="277"/>
      <c r="CZ23" s="277"/>
      <c r="DA23" s="277"/>
      <c r="DB23" s="277"/>
      <c r="DC23" s="277"/>
      <c r="DD23" s="277"/>
      <c r="DE23" s="277"/>
      <c r="DF23" s="277"/>
      <c r="DG23" s="277"/>
      <c r="DH23" s="277"/>
      <c r="DI23" s="277"/>
    </row>
    <row r="24" spans="1:128" s="282" customFormat="1" x14ac:dyDescent="0.25">
      <c r="A24" s="277"/>
      <c r="B24" s="288">
        <v>17</v>
      </c>
      <c r="C24" s="288" t="s">
        <v>711</v>
      </c>
      <c r="D24" s="705">
        <v>90731.578288999997</v>
      </c>
      <c r="E24" s="705" t="s">
        <v>717</v>
      </c>
      <c r="F24" s="705" t="s">
        <v>717</v>
      </c>
      <c r="G24" s="705">
        <v>52792.230798999997</v>
      </c>
      <c r="H24" s="705">
        <v>2086.6456370000001</v>
      </c>
      <c r="I24" s="705">
        <v>448.15664900000002</v>
      </c>
      <c r="J24" s="705">
        <v>290.14473600000002</v>
      </c>
      <c r="K24" s="705" t="s">
        <v>717</v>
      </c>
      <c r="L24" s="705">
        <v>368.033728</v>
      </c>
      <c r="M24" s="705">
        <v>3445.069825</v>
      </c>
      <c r="N24" s="705">
        <v>14.308028</v>
      </c>
      <c r="O24" s="705">
        <v>916.67131900000004</v>
      </c>
      <c r="P24" s="705" t="s">
        <v>717</v>
      </c>
      <c r="Q24" s="705" t="s">
        <v>717</v>
      </c>
      <c r="R24" s="705" t="s">
        <v>717</v>
      </c>
      <c r="S24" s="705">
        <v>151092.83901</v>
      </c>
      <c r="T24" s="705">
        <v>21250.601766</v>
      </c>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7"/>
      <c r="BG24" s="277"/>
      <c r="BH24" s="277"/>
      <c r="BI24" s="277"/>
      <c r="BJ24" s="277"/>
      <c r="BK24" s="277"/>
      <c r="BL24" s="277"/>
      <c r="BM24" s="277"/>
      <c r="BN24" s="277"/>
      <c r="BO24" s="277"/>
      <c r="BP24" s="277"/>
      <c r="BQ24" s="277"/>
      <c r="BR24" s="277"/>
      <c r="BS24" s="277"/>
      <c r="BT24" s="277"/>
      <c r="BU24" s="277"/>
      <c r="BV24" s="277"/>
      <c r="BW24" s="277"/>
      <c r="BX24" s="277"/>
      <c r="BY24" s="277"/>
      <c r="BZ24" s="277"/>
      <c r="CA24" s="277"/>
      <c r="CB24" s="277"/>
      <c r="CC24" s="277"/>
      <c r="CD24" s="277"/>
      <c r="CE24" s="277"/>
      <c r="CF24" s="277"/>
      <c r="CG24" s="277"/>
      <c r="CH24" s="277"/>
      <c r="CI24" s="277"/>
      <c r="CJ24" s="277"/>
      <c r="CK24" s="277"/>
      <c r="CL24" s="277"/>
      <c r="CM24" s="277"/>
      <c r="CN24" s="277"/>
      <c r="CO24" s="277"/>
      <c r="CP24" s="277"/>
      <c r="CQ24" s="277"/>
      <c r="CR24" s="277"/>
      <c r="CS24" s="277"/>
      <c r="CT24" s="277"/>
      <c r="CU24" s="277"/>
      <c r="CV24" s="277"/>
      <c r="CW24" s="277"/>
      <c r="CX24" s="277"/>
      <c r="CY24" s="277"/>
      <c r="CZ24" s="277"/>
      <c r="DA24" s="277"/>
      <c r="DB24" s="277"/>
      <c r="DC24" s="277"/>
      <c r="DD24" s="277"/>
      <c r="DE24" s="277"/>
      <c r="DF24" s="277"/>
      <c r="DG24" s="277"/>
      <c r="DH24" s="277"/>
      <c r="DI24" s="277"/>
    </row>
    <row r="25" spans="1:128" s="282" customFormat="1" x14ac:dyDescent="0.25">
      <c r="A25" s="277"/>
      <c r="B25" s="277"/>
      <c r="C25" s="277"/>
      <c r="D25" s="277"/>
      <c r="E25" s="277"/>
      <c r="F25" s="277"/>
      <c r="G25" s="277"/>
      <c r="H25" s="277"/>
      <c r="I25" s="277"/>
      <c r="J25" s="277"/>
      <c r="K25" s="277"/>
      <c r="L25" s="277"/>
      <c r="M25" s="277"/>
      <c r="N25" s="277"/>
      <c r="O25" s="277"/>
      <c r="P25" s="277"/>
      <c r="Q25" s="277"/>
      <c r="R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c r="BP25" s="277"/>
      <c r="BQ25" s="277"/>
      <c r="BR25" s="277"/>
      <c r="BS25" s="277"/>
      <c r="BT25" s="277"/>
      <c r="BU25" s="277"/>
      <c r="BV25" s="277"/>
      <c r="BW25" s="277"/>
      <c r="BX25" s="277"/>
      <c r="BY25" s="277"/>
      <c r="BZ25" s="277"/>
      <c r="CA25" s="277"/>
      <c r="CB25" s="277"/>
      <c r="CC25" s="277"/>
      <c r="CD25" s="277"/>
      <c r="CE25" s="277"/>
      <c r="CF25" s="277"/>
      <c r="CG25" s="277"/>
      <c r="CH25" s="277"/>
      <c r="CI25" s="277"/>
      <c r="CJ25" s="277"/>
      <c r="CK25" s="277"/>
      <c r="CL25" s="277"/>
      <c r="CM25" s="277"/>
      <c r="CN25" s="277"/>
      <c r="CO25" s="277"/>
      <c r="CP25" s="277"/>
      <c r="CQ25" s="277"/>
      <c r="CR25" s="277"/>
      <c r="CS25" s="277"/>
      <c r="CT25" s="277"/>
      <c r="CU25" s="277"/>
      <c r="CV25" s="277"/>
      <c r="CW25" s="277"/>
      <c r="CX25" s="277"/>
      <c r="CY25" s="277"/>
      <c r="CZ25" s="277"/>
      <c r="DA25" s="277"/>
      <c r="DB25" s="277"/>
      <c r="DC25" s="277"/>
      <c r="DD25" s="277"/>
      <c r="DE25" s="277"/>
      <c r="DF25" s="277"/>
      <c r="DG25" s="277"/>
      <c r="DH25" s="277"/>
      <c r="DI25" s="277"/>
    </row>
    <row r="26" spans="1:128" s="282" customFormat="1" x14ac:dyDescent="0.25">
      <c r="A26" s="277"/>
      <c r="B26" s="277"/>
      <c r="C26" s="277"/>
      <c r="D26" s="277"/>
      <c r="E26" s="277"/>
      <c r="F26" s="277"/>
      <c r="G26" s="277"/>
      <c r="H26" s="277"/>
      <c r="I26" s="277"/>
      <c r="J26" s="277"/>
      <c r="K26" s="277"/>
      <c r="L26" s="277"/>
      <c r="M26" s="277"/>
      <c r="N26" s="277"/>
      <c r="O26" s="277"/>
      <c r="P26" s="277"/>
      <c r="Q26" s="277"/>
      <c r="R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c r="BD26" s="277"/>
      <c r="BE26" s="277"/>
      <c r="BF26" s="277"/>
      <c r="BG26" s="277"/>
      <c r="BH26" s="277"/>
      <c r="BI26" s="277"/>
      <c r="BJ26" s="277"/>
      <c r="BK26" s="277"/>
      <c r="BL26" s="277"/>
      <c r="BM26" s="277"/>
      <c r="BN26" s="277"/>
      <c r="BO26" s="277"/>
      <c r="BP26" s="277"/>
      <c r="BQ26" s="277"/>
      <c r="BR26" s="277"/>
      <c r="BS26" s="277"/>
      <c r="BT26" s="277"/>
      <c r="BU26" s="277"/>
      <c r="BV26" s="277"/>
      <c r="BW26" s="277"/>
      <c r="BX26" s="277"/>
      <c r="BY26" s="277"/>
      <c r="BZ26" s="277"/>
      <c r="CA26" s="277"/>
      <c r="CB26" s="277"/>
      <c r="CC26" s="277"/>
      <c r="CD26" s="277"/>
      <c r="CE26" s="277"/>
      <c r="CF26" s="277"/>
      <c r="CG26" s="277"/>
      <c r="CH26" s="277"/>
      <c r="CI26" s="277"/>
      <c r="CJ26" s="277"/>
      <c r="CK26" s="277"/>
      <c r="CL26" s="277"/>
      <c r="CM26" s="277"/>
      <c r="CN26" s="277"/>
      <c r="CO26" s="277"/>
      <c r="CP26" s="277"/>
      <c r="CQ26" s="277"/>
      <c r="CR26" s="277"/>
      <c r="CS26" s="277"/>
      <c r="CT26" s="277"/>
      <c r="CU26" s="277"/>
      <c r="CV26" s="277"/>
      <c r="CW26" s="277"/>
      <c r="CX26" s="277"/>
      <c r="CY26" s="277"/>
      <c r="CZ26" s="277"/>
      <c r="DA26" s="277"/>
      <c r="DB26" s="277"/>
      <c r="DC26" s="277"/>
      <c r="DD26" s="277"/>
      <c r="DE26" s="277"/>
      <c r="DF26" s="277"/>
      <c r="DG26" s="277"/>
      <c r="DH26" s="277"/>
      <c r="DI26" s="277"/>
    </row>
    <row r="27" spans="1:128" s="282" customFormat="1" x14ac:dyDescent="0.25">
      <c r="A27" s="277"/>
      <c r="B27" s="277"/>
      <c r="C27" s="277"/>
      <c r="D27" s="277"/>
      <c r="E27" s="277"/>
      <c r="F27" s="277"/>
      <c r="G27" s="277"/>
      <c r="H27" s="277"/>
      <c r="I27" s="277"/>
      <c r="J27" s="277"/>
      <c r="K27" s="277"/>
      <c r="L27" s="277"/>
      <c r="M27" s="277"/>
      <c r="N27" s="277"/>
      <c r="O27" s="277"/>
      <c r="P27" s="274"/>
      <c r="Q27" s="277"/>
      <c r="R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c r="BP27" s="277"/>
      <c r="BQ27" s="277"/>
      <c r="BR27" s="277"/>
      <c r="BS27" s="277"/>
      <c r="BT27" s="277"/>
      <c r="BU27" s="277"/>
      <c r="BV27" s="277"/>
      <c r="BW27" s="277"/>
      <c r="BX27" s="277"/>
      <c r="BY27" s="277"/>
      <c r="BZ27" s="277"/>
      <c r="CA27" s="277"/>
      <c r="CB27" s="277"/>
      <c r="CC27" s="277"/>
      <c r="CD27" s="277"/>
      <c r="CE27" s="277"/>
      <c r="CF27" s="277"/>
      <c r="CG27" s="277"/>
      <c r="CH27" s="277"/>
      <c r="CI27" s="277"/>
      <c r="CJ27" s="277"/>
      <c r="CK27" s="277"/>
      <c r="CL27" s="277"/>
      <c r="CM27" s="277"/>
      <c r="CN27" s="277"/>
      <c r="CO27" s="277"/>
      <c r="CP27" s="277"/>
      <c r="CQ27" s="277"/>
      <c r="CR27" s="277"/>
      <c r="CS27" s="277"/>
      <c r="CT27" s="277"/>
      <c r="CU27" s="277"/>
      <c r="CV27" s="277"/>
      <c r="CW27" s="277"/>
      <c r="CX27" s="277"/>
      <c r="CY27" s="277"/>
      <c r="CZ27" s="277"/>
      <c r="DA27" s="277"/>
      <c r="DB27" s="277"/>
      <c r="DC27" s="277"/>
      <c r="DD27" s="277"/>
      <c r="DE27" s="277"/>
      <c r="DF27" s="277"/>
      <c r="DG27" s="277"/>
      <c r="DH27" s="277"/>
      <c r="DI27" s="277"/>
    </row>
    <row r="28" spans="1:128" x14ac:dyDescent="0.25">
      <c r="S28" s="170"/>
      <c r="T28" s="170"/>
      <c r="DJ28" s="170"/>
      <c r="DK28" s="170"/>
      <c r="DL28" s="170"/>
      <c r="DM28" s="170"/>
      <c r="DN28" s="170"/>
      <c r="DO28" s="170"/>
      <c r="DP28" s="170"/>
      <c r="DQ28" s="170"/>
      <c r="DR28" s="170"/>
      <c r="DS28" s="170"/>
      <c r="DT28" s="170"/>
      <c r="DU28" s="170"/>
      <c r="DV28" s="170"/>
      <c r="DW28" s="170"/>
      <c r="DX28" s="170"/>
    </row>
    <row r="29" spans="1:128" x14ac:dyDescent="0.25">
      <c r="DJ29" s="170"/>
      <c r="DK29" s="170"/>
      <c r="DL29" s="170"/>
      <c r="DM29" s="170"/>
      <c r="DN29" s="170"/>
      <c r="DO29" s="170"/>
      <c r="DP29" s="170"/>
      <c r="DQ29" s="170"/>
      <c r="DR29" s="170"/>
      <c r="DS29" s="170"/>
      <c r="DT29" s="170"/>
      <c r="DU29" s="170"/>
      <c r="DV29" s="170"/>
      <c r="DW29" s="170"/>
      <c r="DX29" s="170"/>
    </row>
    <row r="31" spans="1:128" x14ac:dyDescent="0.25">
      <c r="D31" s="704"/>
    </row>
  </sheetData>
  <mergeCells count="5">
    <mergeCell ref="B2:T2"/>
    <mergeCell ref="C5:C7"/>
    <mergeCell ref="D5:R5"/>
    <mergeCell ref="S5:S6"/>
    <mergeCell ref="T5:T6"/>
  </mergeCells>
  <pageMargins left="0.7" right="0.7" top="0.78740157499999996" bottom="0.78740157499999996" header="0.3" footer="0.3"/>
  <pageSetup paperSize="9" scale="1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88EB4-28F7-48B9-8DEB-B5490E74FE31}">
  <sheetPr codeName="Sheet28">
    <tabColor rgb="FF00A976"/>
    <pageSetUpPr autoPageBreaks="0" fitToPage="1"/>
  </sheetPr>
  <dimension ref="B1:J24"/>
  <sheetViews>
    <sheetView showGridLines="0" zoomScale="85" zoomScaleNormal="85" zoomScaleSheetLayoutView="100" workbookViewId="0">
      <selection activeCell="E29" sqref="E29"/>
    </sheetView>
  </sheetViews>
  <sheetFormatPr defaultColWidth="8" defaultRowHeight="15" x14ac:dyDescent="0.25"/>
  <cols>
    <col min="1" max="1" width="3.125" style="37" customWidth="1"/>
    <col min="2" max="2" width="6.5" style="37" customWidth="1"/>
    <col min="3" max="3" width="41.125" style="37" customWidth="1"/>
    <col min="4" max="4" width="22.75" style="37" customWidth="1"/>
    <col min="5" max="8" width="20.375" style="37" customWidth="1"/>
    <col min="9" max="16384" width="8" style="37"/>
  </cols>
  <sheetData>
    <row r="1" spans="2:10" ht="9.9499999999999993" customHeight="1" x14ac:dyDescent="0.25"/>
    <row r="2" spans="2:10" ht="20.25" x14ac:dyDescent="0.3">
      <c r="B2" s="1217" t="s">
        <v>721</v>
      </c>
      <c r="C2" s="1217"/>
      <c r="D2" s="1217"/>
      <c r="E2" s="1217"/>
      <c r="F2" s="1217"/>
      <c r="G2" s="1217"/>
      <c r="H2" s="1217"/>
      <c r="I2" s="290"/>
    </row>
    <row r="3" spans="2:10" s="878" customFormat="1" x14ac:dyDescent="0.25">
      <c r="B3" s="876"/>
      <c r="C3" s="876"/>
      <c r="D3" s="876"/>
      <c r="E3" s="877"/>
      <c r="F3" s="877"/>
      <c r="J3" s="876"/>
    </row>
    <row r="4" spans="2:10" s="878" customFormat="1" ht="45" x14ac:dyDescent="0.25">
      <c r="B4" s="879"/>
      <c r="C4" s="880"/>
      <c r="D4" s="881" t="s">
        <v>722</v>
      </c>
      <c r="E4" s="881" t="s">
        <v>723</v>
      </c>
      <c r="F4" s="881" t="s">
        <v>724</v>
      </c>
      <c r="G4" s="881" t="s">
        <v>725</v>
      </c>
      <c r="H4" s="881" t="s">
        <v>726</v>
      </c>
    </row>
    <row r="5" spans="2:10" x14ac:dyDescent="0.25">
      <c r="B5" s="879"/>
      <c r="C5" s="879"/>
      <c r="D5" s="838" t="s">
        <v>68</v>
      </c>
      <c r="E5" s="838" t="s">
        <v>69</v>
      </c>
      <c r="F5" s="838" t="s">
        <v>70</v>
      </c>
      <c r="G5" s="838" t="s">
        <v>72</v>
      </c>
      <c r="H5" s="838" t="s">
        <v>72</v>
      </c>
    </row>
    <row r="6" spans="2:10" x14ac:dyDescent="0.25">
      <c r="B6" s="291">
        <v>1</v>
      </c>
      <c r="C6" s="291" t="s">
        <v>727</v>
      </c>
      <c r="D6" s="312" t="s">
        <v>728</v>
      </c>
      <c r="E6" s="251">
        <v>90882.736260999998</v>
      </c>
      <c r="F6" s="293">
        <v>1</v>
      </c>
      <c r="G6" s="293">
        <v>0</v>
      </c>
      <c r="H6" s="293">
        <v>0</v>
      </c>
    </row>
    <row r="7" spans="2:10" x14ac:dyDescent="0.25">
      <c r="B7" s="291">
        <v>1.1000000000000001</v>
      </c>
      <c r="C7" s="294" t="s">
        <v>729</v>
      </c>
      <c r="D7" s="706" t="s">
        <v>700</v>
      </c>
      <c r="E7" s="251">
        <v>12349.938031</v>
      </c>
      <c r="F7" s="297">
        <v>1</v>
      </c>
      <c r="G7" s="297">
        <v>0</v>
      </c>
      <c r="H7" s="297">
        <v>0</v>
      </c>
    </row>
    <row r="8" spans="2:10" x14ac:dyDescent="0.25">
      <c r="B8" s="291">
        <v>1.2</v>
      </c>
      <c r="C8" s="294" t="s">
        <v>730</v>
      </c>
      <c r="D8" s="706" t="s">
        <v>700</v>
      </c>
      <c r="E8" s="251" t="s">
        <v>731</v>
      </c>
      <c r="F8" s="297">
        <v>0</v>
      </c>
      <c r="G8" s="297">
        <v>0</v>
      </c>
      <c r="H8" s="297">
        <v>0</v>
      </c>
    </row>
    <row r="9" spans="2:10" x14ac:dyDescent="0.25">
      <c r="B9" s="291">
        <v>2</v>
      </c>
      <c r="C9" s="291" t="s">
        <v>701</v>
      </c>
      <c r="D9" s="312" t="s">
        <v>728</v>
      </c>
      <c r="E9" s="251">
        <v>55079.475902999999</v>
      </c>
      <c r="F9" s="297">
        <v>1</v>
      </c>
      <c r="G9" s="297">
        <v>0</v>
      </c>
      <c r="H9" s="297">
        <v>0</v>
      </c>
    </row>
    <row r="10" spans="2:10" x14ac:dyDescent="0.25">
      <c r="B10" s="291">
        <v>3</v>
      </c>
      <c r="C10" s="291" t="s">
        <v>702</v>
      </c>
      <c r="D10" s="251">
        <v>268504.52934399998</v>
      </c>
      <c r="E10" s="251">
        <v>270456.14262300002</v>
      </c>
      <c r="F10" s="297">
        <v>7.1999999999999998E-3</v>
      </c>
      <c r="G10" s="297">
        <v>0</v>
      </c>
      <c r="H10" s="297">
        <v>0.99280000000000002</v>
      </c>
    </row>
    <row r="11" spans="2:10" ht="22.5" x14ac:dyDescent="0.25">
      <c r="B11" s="291">
        <v>3.1</v>
      </c>
      <c r="C11" s="294" t="s">
        <v>732</v>
      </c>
      <c r="D11" s="706" t="s">
        <v>700</v>
      </c>
      <c r="E11" s="251">
        <v>233.624843</v>
      </c>
      <c r="F11" s="297">
        <v>1E-3</v>
      </c>
      <c r="G11" s="297">
        <v>0</v>
      </c>
      <c r="H11" s="297">
        <v>0.999</v>
      </c>
    </row>
    <row r="12" spans="2:10" x14ac:dyDescent="0.25">
      <c r="B12" s="291">
        <v>3.2</v>
      </c>
      <c r="C12" s="294" t="s">
        <v>733</v>
      </c>
      <c r="D12" s="706" t="s">
        <v>700</v>
      </c>
      <c r="E12" s="251" t="s">
        <v>731</v>
      </c>
      <c r="F12" s="297">
        <v>0</v>
      </c>
      <c r="G12" s="297">
        <v>0</v>
      </c>
      <c r="H12" s="297">
        <v>0</v>
      </c>
    </row>
    <row r="13" spans="2:10" x14ac:dyDescent="0.25">
      <c r="B13" s="291">
        <v>4</v>
      </c>
      <c r="C13" s="291" t="s">
        <v>703</v>
      </c>
      <c r="D13" s="251">
        <v>224518.29058599999</v>
      </c>
      <c r="E13" s="251">
        <v>226206.140308</v>
      </c>
      <c r="F13" s="297">
        <v>7.4999999999999997E-3</v>
      </c>
      <c r="G13" s="297">
        <v>0</v>
      </c>
      <c r="H13" s="297">
        <v>0.99250000000000005</v>
      </c>
    </row>
    <row r="14" spans="2:10" x14ac:dyDescent="0.25">
      <c r="B14" s="291">
        <v>4.0999999999999996</v>
      </c>
      <c r="C14" s="294" t="s">
        <v>734</v>
      </c>
      <c r="D14" s="707" t="s">
        <v>700</v>
      </c>
      <c r="E14" s="251">
        <v>35285.210188999998</v>
      </c>
      <c r="F14" s="297">
        <v>5.4999999999999997E-3</v>
      </c>
      <c r="G14" s="297">
        <v>0</v>
      </c>
      <c r="H14" s="297">
        <v>0.99450000000000005</v>
      </c>
    </row>
    <row r="15" spans="2:10" x14ac:dyDescent="0.25">
      <c r="B15" s="291">
        <v>4.2</v>
      </c>
      <c r="C15" s="294" t="s">
        <v>735</v>
      </c>
      <c r="D15" s="707" t="s">
        <v>700</v>
      </c>
      <c r="E15" s="251">
        <v>164534.08864199999</v>
      </c>
      <c r="F15" s="297">
        <v>4.0000000000000001E-3</v>
      </c>
      <c r="G15" s="297">
        <v>0</v>
      </c>
      <c r="H15" s="297">
        <v>0.996</v>
      </c>
    </row>
    <row r="16" spans="2:10" x14ac:dyDescent="0.25">
      <c r="B16" s="291">
        <v>4.3</v>
      </c>
      <c r="C16" s="294" t="s">
        <v>736</v>
      </c>
      <c r="D16" s="707" t="s">
        <v>700</v>
      </c>
      <c r="E16" s="251" t="s">
        <v>731</v>
      </c>
      <c r="F16" s="297">
        <v>0</v>
      </c>
      <c r="G16" s="297">
        <v>0</v>
      </c>
      <c r="H16" s="297">
        <v>0</v>
      </c>
    </row>
    <row r="17" spans="2:8" x14ac:dyDescent="0.25">
      <c r="B17" s="291">
        <v>4.4000000000000004</v>
      </c>
      <c r="C17" s="294" t="s">
        <v>737</v>
      </c>
      <c r="D17" s="707" t="s">
        <v>700</v>
      </c>
      <c r="E17" s="251">
        <v>10608.632213999999</v>
      </c>
      <c r="F17" s="297">
        <v>4.0399999999999998E-2</v>
      </c>
      <c r="G17" s="297">
        <v>0</v>
      </c>
      <c r="H17" s="297">
        <v>0.95960000000000001</v>
      </c>
    </row>
    <row r="18" spans="2:8" x14ac:dyDescent="0.25">
      <c r="B18" s="291">
        <v>4.5</v>
      </c>
      <c r="C18" s="294" t="s">
        <v>738</v>
      </c>
      <c r="D18" s="707" t="s">
        <v>700</v>
      </c>
      <c r="E18" s="251">
        <v>15778.209262</v>
      </c>
      <c r="F18" s="297">
        <v>2.5899999999999999E-2</v>
      </c>
      <c r="G18" s="297">
        <v>0</v>
      </c>
      <c r="H18" s="297">
        <v>0.97409999999999997</v>
      </c>
    </row>
    <row r="19" spans="2:8" x14ac:dyDescent="0.25">
      <c r="B19" s="291">
        <v>5</v>
      </c>
      <c r="C19" s="291" t="s">
        <v>491</v>
      </c>
      <c r="D19" s="251" t="s">
        <v>728</v>
      </c>
      <c r="E19" s="251">
        <v>1635.264091</v>
      </c>
      <c r="F19" s="297">
        <v>1</v>
      </c>
      <c r="G19" s="297">
        <v>0</v>
      </c>
      <c r="H19" s="297">
        <v>0</v>
      </c>
    </row>
    <row r="20" spans="2:8" x14ac:dyDescent="0.25">
      <c r="B20" s="291">
        <v>6</v>
      </c>
      <c r="C20" s="291" t="s">
        <v>739</v>
      </c>
      <c r="D20" s="251">
        <v>5587.7341509999997</v>
      </c>
      <c r="E20" s="251">
        <v>5587.7341509999997</v>
      </c>
      <c r="F20" s="297">
        <v>0</v>
      </c>
      <c r="G20" s="297">
        <v>0</v>
      </c>
      <c r="H20" s="297">
        <v>1</v>
      </c>
    </row>
    <row r="21" spans="2:8" x14ac:dyDescent="0.25">
      <c r="B21" s="291">
        <v>7</v>
      </c>
      <c r="C21" s="300" t="s">
        <v>740</v>
      </c>
      <c r="D21" s="251">
        <v>498610.55408099998</v>
      </c>
      <c r="E21" s="251">
        <v>649847.49333700002</v>
      </c>
      <c r="F21" s="297">
        <v>0.23269999999999999</v>
      </c>
      <c r="G21" s="297">
        <v>0</v>
      </c>
      <c r="H21" s="297">
        <v>0.76729999999999998</v>
      </c>
    </row>
    <row r="24" spans="2:8" x14ac:dyDescent="0.25">
      <c r="D24" s="229"/>
    </row>
  </sheetData>
  <mergeCells count="1">
    <mergeCell ref="B2:H2"/>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6F32B-8BE8-4A6F-9C9D-197B53C7F126}">
  <sheetPr codeName="Sheet29">
    <tabColor rgb="FF00A976"/>
  </sheetPr>
  <dimension ref="A1:Q147"/>
  <sheetViews>
    <sheetView showGridLines="0" zoomScale="70" zoomScaleNormal="70" workbookViewId="0">
      <selection activeCell="B128" sqref="B128:O128"/>
    </sheetView>
  </sheetViews>
  <sheetFormatPr defaultColWidth="10.125" defaultRowHeight="15" x14ac:dyDescent="0.25"/>
  <cols>
    <col min="1" max="1" width="3.125" style="37" customWidth="1"/>
    <col min="2" max="2" width="16" style="37" customWidth="1"/>
    <col min="3" max="3" width="23.125" style="37" customWidth="1"/>
    <col min="4" max="4" width="16.625" style="37" customWidth="1"/>
    <col min="5" max="5" width="14.75" style="37" customWidth="1"/>
    <col min="6" max="6" width="11.875" style="37" customWidth="1"/>
    <col min="7" max="7" width="18.25" style="37" customWidth="1"/>
    <col min="8" max="11" width="11.875" style="37" customWidth="1"/>
    <col min="12" max="12" width="17.375" style="37" bestFit="1" customWidth="1"/>
    <col min="13" max="13" width="11.875" style="37" customWidth="1"/>
    <col min="14" max="14" width="14" style="37" bestFit="1" customWidth="1"/>
    <col min="15" max="15" width="14.125" style="37" customWidth="1"/>
    <col min="16" max="16" width="10.125" style="37"/>
    <col min="17" max="17" width="19.75" style="37" customWidth="1"/>
    <col min="18" max="18" width="28.625" style="37" customWidth="1"/>
    <col min="19" max="16384" width="10.125" style="37"/>
  </cols>
  <sheetData>
    <row r="1" spans="1:17" ht="9.9499999999999993" customHeight="1" x14ac:dyDescent="0.25"/>
    <row r="2" spans="1:17" ht="20.25" x14ac:dyDescent="0.3">
      <c r="B2" s="1217" t="s">
        <v>741</v>
      </c>
      <c r="C2" s="1217"/>
      <c r="D2" s="1217"/>
      <c r="E2" s="1217"/>
      <c r="F2" s="1217"/>
      <c r="G2" s="1217"/>
      <c r="H2" s="1217"/>
      <c r="I2" s="1217"/>
      <c r="J2" s="1217"/>
      <c r="K2" s="1217"/>
      <c r="L2" s="1217"/>
      <c r="M2" s="1217"/>
      <c r="N2" s="1217"/>
      <c r="O2" s="1217"/>
    </row>
    <row r="4" spans="1:17" x14ac:dyDescent="0.25">
      <c r="B4" s="38"/>
    </row>
    <row r="5" spans="1:17" s="302" customFormat="1" ht="84" customHeight="1" x14ac:dyDescent="0.25">
      <c r="A5" s="301"/>
      <c r="B5" s="1311" t="s">
        <v>742</v>
      </c>
      <c r="C5" s="882" t="s">
        <v>743</v>
      </c>
      <c r="D5" s="882" t="s">
        <v>744</v>
      </c>
      <c r="E5" s="882" t="s">
        <v>745</v>
      </c>
      <c r="F5" s="882" t="s">
        <v>746</v>
      </c>
      <c r="G5" s="882" t="s">
        <v>747</v>
      </c>
      <c r="H5" s="882" t="s">
        <v>748</v>
      </c>
      <c r="I5" s="882" t="s">
        <v>749</v>
      </c>
      <c r="J5" s="882" t="s">
        <v>750</v>
      </c>
      <c r="K5" s="882" t="s">
        <v>751</v>
      </c>
      <c r="L5" s="882" t="s">
        <v>752</v>
      </c>
      <c r="M5" s="882" t="s">
        <v>753</v>
      </c>
      <c r="N5" s="882" t="s">
        <v>754</v>
      </c>
      <c r="O5" s="882" t="s">
        <v>755</v>
      </c>
      <c r="P5" s="301"/>
      <c r="Q5" s="301"/>
    </row>
    <row r="6" spans="1:17" s="304" customFormat="1" ht="15" customHeight="1" x14ac:dyDescent="0.25">
      <c r="A6" s="303"/>
      <c r="B6" s="1312"/>
      <c r="C6" s="883" t="s">
        <v>68</v>
      </c>
      <c r="D6" s="883" t="s">
        <v>69</v>
      </c>
      <c r="E6" s="883" t="s">
        <v>70</v>
      </c>
      <c r="F6" s="883" t="s">
        <v>71</v>
      </c>
      <c r="G6" s="883" t="s">
        <v>756</v>
      </c>
      <c r="H6" s="883" t="s">
        <v>189</v>
      </c>
      <c r="I6" s="883" t="s">
        <v>757</v>
      </c>
      <c r="J6" s="883" t="s">
        <v>257</v>
      </c>
      <c r="K6" s="883" t="s">
        <v>758</v>
      </c>
      <c r="L6" s="883" t="s">
        <v>759</v>
      </c>
      <c r="M6" s="883" t="s">
        <v>614</v>
      </c>
      <c r="N6" s="883" t="s">
        <v>760</v>
      </c>
      <c r="O6" s="883" t="s">
        <v>761</v>
      </c>
      <c r="P6" s="303"/>
      <c r="Q6" s="303"/>
    </row>
    <row r="7" spans="1:17" s="307" customFormat="1" ht="19.5" customHeight="1" x14ac:dyDescent="0.25">
      <c r="A7" s="301"/>
      <c r="B7" s="884" t="s">
        <v>762</v>
      </c>
      <c r="C7" s="885" t="s">
        <v>700</v>
      </c>
      <c r="D7" s="886" t="s">
        <v>700</v>
      </c>
      <c r="E7" s="886" t="s">
        <v>700</v>
      </c>
      <c r="F7" s="886" t="s">
        <v>700</v>
      </c>
      <c r="G7" s="886" t="s">
        <v>700</v>
      </c>
      <c r="H7" s="886" t="s">
        <v>700</v>
      </c>
      <c r="I7" s="886" t="s">
        <v>700</v>
      </c>
      <c r="J7" s="886" t="s">
        <v>700</v>
      </c>
      <c r="K7" s="886" t="s">
        <v>700</v>
      </c>
      <c r="L7" s="886" t="s">
        <v>700</v>
      </c>
      <c r="M7" s="886" t="s">
        <v>700</v>
      </c>
      <c r="N7" s="886" t="s">
        <v>700</v>
      </c>
      <c r="O7" s="886" t="s">
        <v>700</v>
      </c>
      <c r="P7" s="301"/>
      <c r="Q7" s="301"/>
    </row>
    <row r="8" spans="1:17" s="307" customFormat="1" x14ac:dyDescent="0.25">
      <c r="A8" s="301"/>
      <c r="B8" s="308" t="s">
        <v>700</v>
      </c>
      <c r="C8" s="298" t="s">
        <v>763</v>
      </c>
      <c r="D8" s="309">
        <v>7102176908</v>
      </c>
      <c r="E8" s="296">
        <v>9892788251</v>
      </c>
      <c r="F8" s="297">
        <v>0.5867</v>
      </c>
      <c r="G8" s="296">
        <v>12906667198</v>
      </c>
      <c r="H8" s="297">
        <v>8.9999999999999998E-4</v>
      </c>
      <c r="I8" s="298">
        <v>92</v>
      </c>
      <c r="J8" s="297">
        <v>0.55289999999999995</v>
      </c>
      <c r="K8" s="298">
        <v>2</v>
      </c>
      <c r="L8" s="296">
        <v>3716989188</v>
      </c>
      <c r="M8" s="285">
        <v>0.28799999999999998</v>
      </c>
      <c r="N8" s="296">
        <v>6760612</v>
      </c>
      <c r="O8" s="296">
        <v>-13102898</v>
      </c>
      <c r="P8" s="301"/>
      <c r="Q8" s="301"/>
    </row>
    <row r="9" spans="1:17" s="307" customFormat="1" x14ac:dyDescent="0.25">
      <c r="A9" s="301"/>
      <c r="B9" s="310" t="s">
        <v>700</v>
      </c>
      <c r="C9" s="306" t="s">
        <v>764</v>
      </c>
      <c r="D9" s="309">
        <v>3380957745</v>
      </c>
      <c r="E9" s="296">
        <v>5711282924</v>
      </c>
      <c r="F9" s="297">
        <v>0.62909999999999999</v>
      </c>
      <c r="G9" s="296">
        <v>6973975219</v>
      </c>
      <c r="H9" s="297">
        <v>6.9999999999999999E-4</v>
      </c>
      <c r="I9" s="298">
        <v>57</v>
      </c>
      <c r="J9" s="297">
        <v>0.52690000000000003</v>
      </c>
      <c r="K9" s="298">
        <v>2</v>
      </c>
      <c r="L9" s="296">
        <v>1400034041</v>
      </c>
      <c r="M9" s="285">
        <v>0.20080000000000001</v>
      </c>
      <c r="N9" s="296">
        <v>2485064</v>
      </c>
      <c r="O9" s="296">
        <v>-4912879</v>
      </c>
      <c r="P9" s="301"/>
      <c r="Q9" s="301"/>
    </row>
    <row r="10" spans="1:17" s="307" customFormat="1" x14ac:dyDescent="0.25">
      <c r="A10" s="301"/>
      <c r="B10" s="310" t="s">
        <v>700</v>
      </c>
      <c r="C10" s="306" t="s">
        <v>765</v>
      </c>
      <c r="D10" s="309">
        <v>3721219163</v>
      </c>
      <c r="E10" s="296">
        <v>4181505327</v>
      </c>
      <c r="F10" s="297">
        <v>0.52890000000000004</v>
      </c>
      <c r="G10" s="296">
        <v>5932691979</v>
      </c>
      <c r="H10" s="297">
        <v>1.1999999999999999E-3</v>
      </c>
      <c r="I10" s="298">
        <v>35</v>
      </c>
      <c r="J10" s="297">
        <v>0.58350000000000002</v>
      </c>
      <c r="K10" s="298">
        <v>2</v>
      </c>
      <c r="L10" s="296">
        <v>2316955147</v>
      </c>
      <c r="M10" s="285">
        <v>0.39050000000000001</v>
      </c>
      <c r="N10" s="296">
        <v>4275548</v>
      </c>
      <c r="O10" s="296">
        <v>-8190019</v>
      </c>
      <c r="P10" s="301"/>
      <c r="Q10" s="301"/>
    </row>
    <row r="11" spans="1:17" s="307" customFormat="1" x14ac:dyDescent="0.25">
      <c r="A11" s="301"/>
      <c r="B11" s="310" t="s">
        <v>700</v>
      </c>
      <c r="C11" s="298" t="s">
        <v>766</v>
      </c>
      <c r="D11" s="309">
        <v>18172417390</v>
      </c>
      <c r="E11" s="296">
        <v>10226637107</v>
      </c>
      <c r="F11" s="297">
        <v>0.33310000000000001</v>
      </c>
      <c r="G11" s="296">
        <v>21579158703</v>
      </c>
      <c r="H11" s="297">
        <v>1.8E-3</v>
      </c>
      <c r="I11" s="298">
        <v>183</v>
      </c>
      <c r="J11" s="297">
        <v>0.4229</v>
      </c>
      <c r="K11" s="298">
        <v>3</v>
      </c>
      <c r="L11" s="296">
        <v>7841206688</v>
      </c>
      <c r="M11" s="285">
        <v>0.3634</v>
      </c>
      <c r="N11" s="296">
        <v>16501052</v>
      </c>
      <c r="O11" s="296">
        <v>-30272897</v>
      </c>
      <c r="P11" s="301"/>
      <c r="Q11" s="301"/>
    </row>
    <row r="12" spans="1:17" s="307" customFormat="1" x14ac:dyDescent="0.25">
      <c r="A12" s="301"/>
      <c r="B12" s="310" t="s">
        <v>700</v>
      </c>
      <c r="C12" s="298" t="s">
        <v>767</v>
      </c>
      <c r="D12" s="309">
        <v>51758825361</v>
      </c>
      <c r="E12" s="296">
        <v>10983232942</v>
      </c>
      <c r="F12" s="297">
        <v>0.53449999999999998</v>
      </c>
      <c r="G12" s="296">
        <v>57628849666</v>
      </c>
      <c r="H12" s="297">
        <v>3.0999999999999999E-3</v>
      </c>
      <c r="I12" s="296">
        <v>1215</v>
      </c>
      <c r="J12" s="297">
        <v>0.17810000000000001</v>
      </c>
      <c r="K12" s="298">
        <v>4</v>
      </c>
      <c r="L12" s="296">
        <v>12458184753</v>
      </c>
      <c r="M12" s="285">
        <v>0.2162</v>
      </c>
      <c r="N12" s="296">
        <v>34147027</v>
      </c>
      <c r="O12" s="296">
        <v>-99084693</v>
      </c>
      <c r="P12" s="301"/>
      <c r="Q12" s="301"/>
    </row>
    <row r="13" spans="1:17" s="307" customFormat="1" x14ac:dyDescent="0.25">
      <c r="A13" s="301"/>
      <c r="B13" s="310" t="s">
        <v>700</v>
      </c>
      <c r="C13" s="298" t="s">
        <v>768</v>
      </c>
      <c r="D13" s="309">
        <v>13086910161</v>
      </c>
      <c r="E13" s="296">
        <v>3208868117</v>
      </c>
      <c r="F13" s="297">
        <v>0.59640000000000004</v>
      </c>
      <c r="G13" s="296">
        <v>14990293501</v>
      </c>
      <c r="H13" s="297">
        <v>6.1000000000000004E-3</v>
      </c>
      <c r="I13" s="298">
        <v>487</v>
      </c>
      <c r="J13" s="297">
        <v>0.29139999999999999</v>
      </c>
      <c r="K13" s="298">
        <v>3</v>
      </c>
      <c r="L13" s="296">
        <v>6643745591</v>
      </c>
      <c r="M13" s="285">
        <v>0.44319999999999998</v>
      </c>
      <c r="N13" s="296">
        <v>25704610</v>
      </c>
      <c r="O13" s="296">
        <v>-49296355</v>
      </c>
      <c r="P13" s="301"/>
      <c r="Q13" s="301"/>
    </row>
    <row r="14" spans="1:17" s="307" customFormat="1" x14ac:dyDescent="0.25">
      <c r="A14" s="301"/>
      <c r="B14" s="310" t="s">
        <v>700</v>
      </c>
      <c r="C14" s="298" t="s">
        <v>769</v>
      </c>
      <c r="D14" s="309">
        <v>72890693384</v>
      </c>
      <c r="E14" s="296">
        <v>15363683100</v>
      </c>
      <c r="F14" s="297">
        <v>0.44769999999999999</v>
      </c>
      <c r="G14" s="296">
        <v>79643703668</v>
      </c>
      <c r="H14" s="297">
        <v>1.32E-2</v>
      </c>
      <c r="I14" s="296">
        <v>2420</v>
      </c>
      <c r="J14" s="297">
        <v>0.16259999999999999</v>
      </c>
      <c r="K14" s="298">
        <v>4</v>
      </c>
      <c r="L14" s="296">
        <v>30640754682</v>
      </c>
      <c r="M14" s="285">
        <v>0.38469999999999999</v>
      </c>
      <c r="N14" s="296">
        <v>171447143</v>
      </c>
      <c r="O14" s="296">
        <v>-320604779</v>
      </c>
      <c r="P14" s="301"/>
      <c r="Q14" s="301"/>
    </row>
    <row r="15" spans="1:17" s="307" customFormat="1" x14ac:dyDescent="0.25">
      <c r="A15" s="301"/>
      <c r="B15" s="310" t="s">
        <v>700</v>
      </c>
      <c r="C15" s="306" t="s">
        <v>770</v>
      </c>
      <c r="D15" s="309">
        <v>57512428356</v>
      </c>
      <c r="E15" s="296">
        <v>10937163616</v>
      </c>
      <c r="F15" s="297">
        <v>0.47489999999999999</v>
      </c>
      <c r="G15" s="296">
        <v>62616966651</v>
      </c>
      <c r="H15" s="297">
        <v>1.1299999999999999E-2</v>
      </c>
      <c r="I15" s="296">
        <v>1786</v>
      </c>
      <c r="J15" s="297">
        <v>0.1517</v>
      </c>
      <c r="K15" s="298">
        <v>4</v>
      </c>
      <c r="L15" s="296">
        <v>21442313765</v>
      </c>
      <c r="M15" s="285">
        <v>0.34239999999999998</v>
      </c>
      <c r="N15" s="296">
        <v>103742354</v>
      </c>
      <c r="O15" s="296">
        <v>-216064119</v>
      </c>
      <c r="P15" s="301"/>
      <c r="Q15" s="301"/>
    </row>
    <row r="16" spans="1:17" s="307" customFormat="1" x14ac:dyDescent="0.25">
      <c r="A16" s="301"/>
      <c r="B16" s="310" t="s">
        <v>700</v>
      </c>
      <c r="C16" s="306" t="s">
        <v>771</v>
      </c>
      <c r="D16" s="309">
        <v>15378265027</v>
      </c>
      <c r="E16" s="296">
        <v>4426519485</v>
      </c>
      <c r="F16" s="297">
        <v>0.38059999999999999</v>
      </c>
      <c r="G16" s="296">
        <v>17026737017</v>
      </c>
      <c r="H16" s="297">
        <v>2.0299999999999999E-2</v>
      </c>
      <c r="I16" s="298">
        <v>634</v>
      </c>
      <c r="J16" s="297">
        <v>0.20269999999999999</v>
      </c>
      <c r="K16" s="298">
        <v>4</v>
      </c>
      <c r="L16" s="296">
        <v>9198440917</v>
      </c>
      <c r="M16" s="285">
        <v>0.54020000000000001</v>
      </c>
      <c r="N16" s="296">
        <v>67704789</v>
      </c>
      <c r="O16" s="296">
        <v>-104540660</v>
      </c>
      <c r="P16" s="301"/>
      <c r="Q16" s="301"/>
    </row>
    <row r="17" spans="1:17" s="307" customFormat="1" x14ac:dyDescent="0.25">
      <c r="A17" s="301"/>
      <c r="B17" s="310" t="s">
        <v>700</v>
      </c>
      <c r="C17" s="298" t="s">
        <v>772</v>
      </c>
      <c r="D17" s="309">
        <v>20368105958</v>
      </c>
      <c r="E17" s="296">
        <v>1963336510</v>
      </c>
      <c r="F17" s="297">
        <v>0.59260000000000002</v>
      </c>
      <c r="G17" s="296">
        <v>21467984604</v>
      </c>
      <c r="H17" s="297">
        <v>4.07E-2</v>
      </c>
      <c r="I17" s="296">
        <v>1601</v>
      </c>
      <c r="J17" s="297">
        <v>0.1701</v>
      </c>
      <c r="K17" s="298">
        <v>4</v>
      </c>
      <c r="L17" s="296">
        <v>12058843482</v>
      </c>
      <c r="M17" s="285">
        <v>0.56169999999999998</v>
      </c>
      <c r="N17" s="296">
        <v>146962381</v>
      </c>
      <c r="O17" s="296">
        <v>-187975489</v>
      </c>
      <c r="P17" s="301"/>
      <c r="Q17" s="301"/>
    </row>
    <row r="18" spans="1:17" s="307" customFormat="1" x14ac:dyDescent="0.25">
      <c r="A18" s="301"/>
      <c r="B18" s="310" t="s">
        <v>700</v>
      </c>
      <c r="C18" s="306" t="s">
        <v>773</v>
      </c>
      <c r="D18" s="309">
        <v>16459244092</v>
      </c>
      <c r="E18" s="296">
        <v>1573514888</v>
      </c>
      <c r="F18" s="297">
        <v>0.60329999999999995</v>
      </c>
      <c r="G18" s="296">
        <v>17345597200</v>
      </c>
      <c r="H18" s="297">
        <v>3.39E-2</v>
      </c>
      <c r="I18" s="296">
        <v>1086</v>
      </c>
      <c r="J18" s="297">
        <v>0.1724</v>
      </c>
      <c r="K18" s="298">
        <v>4</v>
      </c>
      <c r="L18" s="296">
        <v>9527371884</v>
      </c>
      <c r="M18" s="285">
        <v>0.54930000000000001</v>
      </c>
      <c r="N18" s="296">
        <v>100979340</v>
      </c>
      <c r="O18" s="296">
        <v>-120572565</v>
      </c>
      <c r="P18" s="301"/>
      <c r="Q18" s="301"/>
    </row>
    <row r="19" spans="1:17" s="307" customFormat="1" x14ac:dyDescent="0.25">
      <c r="A19" s="301"/>
      <c r="B19" s="310" t="s">
        <v>700</v>
      </c>
      <c r="C19" s="306" t="s">
        <v>774</v>
      </c>
      <c r="D19" s="309">
        <v>3908861867</v>
      </c>
      <c r="E19" s="296">
        <v>389821622</v>
      </c>
      <c r="F19" s="297">
        <v>0.54969999999999997</v>
      </c>
      <c r="G19" s="296">
        <v>4122387405</v>
      </c>
      <c r="H19" s="297">
        <v>6.8900000000000003E-2</v>
      </c>
      <c r="I19" s="298">
        <v>515</v>
      </c>
      <c r="J19" s="297">
        <v>0.16039999999999999</v>
      </c>
      <c r="K19" s="298">
        <v>4</v>
      </c>
      <c r="L19" s="296">
        <v>2531471598</v>
      </c>
      <c r="M19" s="285">
        <v>0.61409999999999998</v>
      </c>
      <c r="N19" s="296">
        <v>45983041</v>
      </c>
      <c r="O19" s="296">
        <v>-67402924</v>
      </c>
      <c r="P19" s="301"/>
      <c r="Q19" s="301"/>
    </row>
    <row r="20" spans="1:17" s="307" customFormat="1" x14ac:dyDescent="0.25">
      <c r="A20" s="301"/>
      <c r="B20" s="310" t="s">
        <v>700</v>
      </c>
      <c r="C20" s="298" t="s">
        <v>775</v>
      </c>
      <c r="D20" s="309">
        <v>3401408092</v>
      </c>
      <c r="E20" s="296">
        <v>299658677</v>
      </c>
      <c r="F20" s="297">
        <v>0.83399999999999996</v>
      </c>
      <c r="G20" s="296">
        <v>3624419872</v>
      </c>
      <c r="H20" s="297">
        <v>0.27539999999999998</v>
      </c>
      <c r="I20" s="298">
        <v>372</v>
      </c>
      <c r="J20" s="297">
        <v>0.24579999999999999</v>
      </c>
      <c r="K20" s="298">
        <v>3</v>
      </c>
      <c r="L20" s="296">
        <v>4641085739</v>
      </c>
      <c r="M20" s="285">
        <v>1.2805</v>
      </c>
      <c r="N20" s="296">
        <v>223395823</v>
      </c>
      <c r="O20" s="296">
        <v>-313387556</v>
      </c>
      <c r="P20" s="301"/>
      <c r="Q20" s="301"/>
    </row>
    <row r="21" spans="1:17" s="307" customFormat="1" x14ac:dyDescent="0.25">
      <c r="A21" s="301"/>
      <c r="B21" s="310" t="s">
        <v>700</v>
      </c>
      <c r="C21" s="306" t="s">
        <v>776</v>
      </c>
      <c r="D21" s="309">
        <v>1194842737</v>
      </c>
      <c r="E21" s="296">
        <v>52149089</v>
      </c>
      <c r="F21" s="297">
        <v>0.79779999999999995</v>
      </c>
      <c r="G21" s="296">
        <v>1236449276</v>
      </c>
      <c r="H21" s="297">
        <v>0.13650000000000001</v>
      </c>
      <c r="I21" s="298">
        <v>270</v>
      </c>
      <c r="J21" s="297">
        <v>0.13619999999999999</v>
      </c>
      <c r="K21" s="298">
        <v>4</v>
      </c>
      <c r="L21" s="296">
        <v>811737179</v>
      </c>
      <c r="M21" s="285">
        <v>0.65649999999999997</v>
      </c>
      <c r="N21" s="296">
        <v>23063983</v>
      </c>
      <c r="O21" s="296">
        <v>-33143537</v>
      </c>
      <c r="P21" s="301"/>
      <c r="Q21" s="301"/>
    </row>
    <row r="22" spans="1:17" s="307" customFormat="1" x14ac:dyDescent="0.25">
      <c r="A22" s="301"/>
      <c r="B22" s="310" t="s">
        <v>700</v>
      </c>
      <c r="C22" s="306" t="s">
        <v>777</v>
      </c>
      <c r="D22" s="309">
        <v>1635850681</v>
      </c>
      <c r="E22" s="296">
        <v>247509587</v>
      </c>
      <c r="F22" s="297">
        <v>0.8417</v>
      </c>
      <c r="G22" s="296">
        <v>1817255922</v>
      </c>
      <c r="H22" s="297">
        <v>0.23880000000000001</v>
      </c>
      <c r="I22" s="298">
        <v>69</v>
      </c>
      <c r="J22" s="297">
        <v>0.36370000000000002</v>
      </c>
      <c r="K22" s="298">
        <v>2</v>
      </c>
      <c r="L22" s="296">
        <v>3618985985</v>
      </c>
      <c r="M22" s="285">
        <v>1.9915</v>
      </c>
      <c r="N22" s="296">
        <v>157998115</v>
      </c>
      <c r="O22" s="296">
        <v>-275488165</v>
      </c>
      <c r="P22" s="301"/>
      <c r="Q22" s="301"/>
    </row>
    <row r="23" spans="1:17" s="307" customFormat="1" x14ac:dyDescent="0.25">
      <c r="A23" s="301"/>
      <c r="B23" s="310" t="s">
        <v>700</v>
      </c>
      <c r="C23" s="306" t="s">
        <v>778</v>
      </c>
      <c r="D23" s="309">
        <v>570714675</v>
      </c>
      <c r="E23" s="298" t="s">
        <v>779</v>
      </c>
      <c r="F23" s="297">
        <v>0</v>
      </c>
      <c r="G23" s="296">
        <v>570714675</v>
      </c>
      <c r="H23" s="297">
        <v>0.69269999999999998</v>
      </c>
      <c r="I23" s="298">
        <v>33</v>
      </c>
      <c r="J23" s="297">
        <v>0.1076</v>
      </c>
      <c r="K23" s="298">
        <v>5</v>
      </c>
      <c r="L23" s="296">
        <v>210362575</v>
      </c>
      <c r="M23" s="285">
        <v>0.36859999999999998</v>
      </c>
      <c r="N23" s="296">
        <v>42333724</v>
      </c>
      <c r="O23" s="296">
        <v>-4755853</v>
      </c>
      <c r="P23" s="301"/>
      <c r="Q23" s="301"/>
    </row>
    <row r="24" spans="1:17" s="307" customFormat="1" x14ac:dyDescent="0.25">
      <c r="A24" s="301"/>
      <c r="B24" s="305" t="s">
        <v>700</v>
      </c>
      <c r="C24" s="298" t="s">
        <v>780</v>
      </c>
      <c r="D24" s="309">
        <v>2333414841</v>
      </c>
      <c r="E24" s="296">
        <v>1457213063</v>
      </c>
      <c r="F24" s="297">
        <v>7.7700000000000005E-2</v>
      </c>
      <c r="G24" s="296">
        <v>2425562628</v>
      </c>
      <c r="H24" s="297">
        <v>1</v>
      </c>
      <c r="I24" s="298">
        <v>167</v>
      </c>
      <c r="J24" s="297">
        <v>0.2346</v>
      </c>
      <c r="K24" s="298">
        <v>3</v>
      </c>
      <c r="L24" s="296">
        <v>2470241822</v>
      </c>
      <c r="M24" s="285">
        <v>1.0184</v>
      </c>
      <c r="N24" s="296">
        <v>651766704</v>
      </c>
      <c r="O24" s="296">
        <v>-641608656</v>
      </c>
      <c r="P24" s="301"/>
      <c r="Q24" s="301"/>
    </row>
    <row r="25" spans="1:17" s="307" customFormat="1" ht="21" customHeight="1" x14ac:dyDescent="0.25">
      <c r="A25" s="301"/>
      <c r="B25" s="1307" t="s">
        <v>781</v>
      </c>
      <c r="C25" s="1308"/>
      <c r="D25" s="309">
        <v>189113952096</v>
      </c>
      <c r="E25" s="309">
        <v>53395417768</v>
      </c>
      <c r="F25" s="311">
        <v>0.49509999999999998</v>
      </c>
      <c r="G25" s="309">
        <v>214266639841</v>
      </c>
      <c r="H25" s="311">
        <v>2.6499999999999999E-2</v>
      </c>
      <c r="I25" s="309">
        <v>6537</v>
      </c>
      <c r="J25" s="311">
        <v>0.22850000000000001</v>
      </c>
      <c r="K25" s="306">
        <v>4</v>
      </c>
      <c r="L25" s="309">
        <v>80471051944</v>
      </c>
      <c r="M25" s="311">
        <v>0.37559999999999999</v>
      </c>
      <c r="N25" s="309">
        <v>1276685352</v>
      </c>
      <c r="O25" s="309">
        <v>-1655333322</v>
      </c>
      <c r="P25" s="301"/>
      <c r="Q25" s="301"/>
    </row>
    <row r="26" spans="1:17" s="307" customFormat="1" ht="19.5" customHeight="1" x14ac:dyDescent="0.25">
      <c r="A26" s="301"/>
      <c r="B26" s="301"/>
      <c r="C26" s="301"/>
      <c r="D26" s="301"/>
      <c r="E26" s="301"/>
      <c r="F26" s="301"/>
      <c r="G26" s="301"/>
      <c r="H26" s="301"/>
      <c r="I26" s="301"/>
      <c r="J26" s="301"/>
      <c r="K26" s="301"/>
      <c r="L26" s="301"/>
      <c r="M26" s="301"/>
      <c r="N26" s="301"/>
      <c r="O26" s="301"/>
      <c r="P26" s="301"/>
      <c r="Q26" s="301"/>
    </row>
    <row r="27" spans="1:17" s="307" customFormat="1" x14ac:dyDescent="0.25">
      <c r="A27" s="301"/>
      <c r="B27" s="301"/>
      <c r="C27" s="301"/>
      <c r="D27" s="301"/>
      <c r="E27" s="301"/>
      <c r="F27" s="301"/>
      <c r="G27" s="301"/>
      <c r="H27" s="301"/>
      <c r="I27" s="301"/>
      <c r="J27" s="301"/>
      <c r="K27" s="301"/>
      <c r="L27" s="301"/>
      <c r="M27" s="301"/>
      <c r="N27" s="301"/>
      <c r="O27" s="301"/>
      <c r="P27" s="301"/>
      <c r="Q27" s="301"/>
    </row>
    <row r="28" spans="1:17" s="307" customFormat="1" x14ac:dyDescent="0.25">
      <c r="A28" s="301"/>
      <c r="B28" s="887" t="s">
        <v>782</v>
      </c>
      <c r="C28" s="888" t="s">
        <v>700</v>
      </c>
      <c r="D28" s="889" t="s">
        <v>700</v>
      </c>
      <c r="E28" s="889" t="s">
        <v>700</v>
      </c>
      <c r="F28" s="889" t="s">
        <v>700</v>
      </c>
      <c r="G28" s="889" t="s">
        <v>700</v>
      </c>
      <c r="H28" s="889" t="s">
        <v>700</v>
      </c>
      <c r="I28" s="889" t="s">
        <v>700</v>
      </c>
      <c r="J28" s="889" t="s">
        <v>700</v>
      </c>
      <c r="K28" s="889" t="s">
        <v>700</v>
      </c>
      <c r="L28" s="889" t="s">
        <v>700</v>
      </c>
      <c r="M28" s="889" t="s">
        <v>700</v>
      </c>
      <c r="N28" s="889" t="s">
        <v>700</v>
      </c>
      <c r="O28" s="889" t="s">
        <v>700</v>
      </c>
      <c r="P28" s="301"/>
      <c r="Q28" s="301"/>
    </row>
    <row r="29" spans="1:17" s="307" customFormat="1" x14ac:dyDescent="0.25">
      <c r="A29" s="301"/>
      <c r="B29" s="308" t="s">
        <v>700</v>
      </c>
      <c r="C29" s="298" t="s">
        <v>763</v>
      </c>
      <c r="D29" s="306" t="s">
        <v>783</v>
      </c>
      <c r="E29" s="306" t="s">
        <v>779</v>
      </c>
      <c r="F29" s="314">
        <v>0</v>
      </c>
      <c r="G29" s="306" t="s">
        <v>784</v>
      </c>
      <c r="H29" s="311">
        <v>0</v>
      </c>
      <c r="I29" s="306" t="s">
        <v>785</v>
      </c>
      <c r="J29" s="311">
        <v>0</v>
      </c>
      <c r="K29" s="306" t="s">
        <v>785</v>
      </c>
      <c r="L29" s="306" t="s">
        <v>784</v>
      </c>
      <c r="M29" s="286"/>
      <c r="N29" s="298" t="s">
        <v>785</v>
      </c>
      <c r="O29" s="298" t="s">
        <v>784</v>
      </c>
      <c r="P29" s="301"/>
      <c r="Q29" s="301"/>
    </row>
    <row r="30" spans="1:17" s="302" customFormat="1" ht="84" customHeight="1" x14ac:dyDescent="0.25">
      <c r="A30" s="303"/>
      <c r="B30" s="310" t="s">
        <v>700</v>
      </c>
      <c r="C30" s="298" t="s">
        <v>764</v>
      </c>
      <c r="D30" s="306" t="s">
        <v>783</v>
      </c>
      <c r="E30" s="306" t="s">
        <v>779</v>
      </c>
      <c r="F30" s="314">
        <v>0</v>
      </c>
      <c r="G30" s="306" t="s">
        <v>784</v>
      </c>
      <c r="H30" s="311">
        <v>0</v>
      </c>
      <c r="I30" s="306" t="s">
        <v>785</v>
      </c>
      <c r="J30" s="311">
        <v>0</v>
      </c>
      <c r="K30" s="306" t="s">
        <v>785</v>
      </c>
      <c r="L30" s="306" t="s">
        <v>784</v>
      </c>
      <c r="M30" s="286"/>
      <c r="N30" s="298" t="s">
        <v>785</v>
      </c>
      <c r="O30" s="298" t="s">
        <v>784</v>
      </c>
      <c r="P30" s="303"/>
      <c r="Q30" s="303"/>
    </row>
    <row r="31" spans="1:17" s="304" customFormat="1" ht="15" customHeight="1" x14ac:dyDescent="0.25">
      <c r="A31" s="303"/>
      <c r="B31" s="310" t="s">
        <v>700</v>
      </c>
      <c r="C31" s="298" t="s">
        <v>765</v>
      </c>
      <c r="D31" s="306" t="s">
        <v>783</v>
      </c>
      <c r="E31" s="306" t="s">
        <v>779</v>
      </c>
      <c r="F31" s="314">
        <v>0</v>
      </c>
      <c r="G31" s="306" t="s">
        <v>784</v>
      </c>
      <c r="H31" s="311">
        <v>0</v>
      </c>
      <c r="I31" s="306" t="s">
        <v>785</v>
      </c>
      <c r="J31" s="311">
        <v>0</v>
      </c>
      <c r="K31" s="306" t="s">
        <v>785</v>
      </c>
      <c r="L31" s="306" t="s">
        <v>784</v>
      </c>
      <c r="M31" s="286"/>
      <c r="N31" s="298" t="s">
        <v>785</v>
      </c>
      <c r="O31" s="298" t="s">
        <v>784</v>
      </c>
      <c r="P31" s="303"/>
      <c r="Q31" s="303"/>
    </row>
    <row r="32" spans="1:17" s="307" customFormat="1" ht="19.5" customHeight="1" x14ac:dyDescent="0.25">
      <c r="A32" s="303"/>
      <c r="B32" s="310" t="s">
        <v>700</v>
      </c>
      <c r="C32" s="298" t="s">
        <v>766</v>
      </c>
      <c r="D32" s="306" t="s">
        <v>783</v>
      </c>
      <c r="E32" s="309">
        <v>7300000</v>
      </c>
      <c r="F32" s="314">
        <v>0.85</v>
      </c>
      <c r="G32" s="309">
        <v>6240000</v>
      </c>
      <c r="H32" s="311">
        <v>1.6000000000000001E-3</v>
      </c>
      <c r="I32" s="306">
        <v>1</v>
      </c>
      <c r="J32" s="311">
        <v>0.56999999999999995</v>
      </c>
      <c r="K32" s="306">
        <v>1</v>
      </c>
      <c r="L32" s="309">
        <v>1680531</v>
      </c>
      <c r="M32" s="285">
        <v>0.26929999999999998</v>
      </c>
      <c r="N32" s="296">
        <v>5568</v>
      </c>
      <c r="O32" s="296">
        <v>-9009</v>
      </c>
      <c r="P32" s="303"/>
      <c r="Q32" s="303"/>
    </row>
    <row r="33" spans="1:17" s="307" customFormat="1" x14ac:dyDescent="0.25">
      <c r="A33" s="303"/>
      <c r="B33" s="310" t="s">
        <v>700</v>
      </c>
      <c r="C33" s="298" t="s">
        <v>767</v>
      </c>
      <c r="D33" s="309">
        <v>20116058</v>
      </c>
      <c r="E33" s="309">
        <v>24251383</v>
      </c>
      <c r="F33" s="314">
        <v>0.9</v>
      </c>
      <c r="G33" s="309">
        <v>41885230</v>
      </c>
      <c r="H33" s="311">
        <v>4.1000000000000003E-3</v>
      </c>
      <c r="I33" s="306">
        <v>8</v>
      </c>
      <c r="J33" s="311">
        <v>0.26790000000000003</v>
      </c>
      <c r="K33" s="306">
        <v>2</v>
      </c>
      <c r="L33" s="309">
        <v>9484702</v>
      </c>
      <c r="M33" s="285">
        <v>0.22639999999999999</v>
      </c>
      <c r="N33" s="296">
        <v>46078</v>
      </c>
      <c r="O33" s="296">
        <v>-126646</v>
      </c>
      <c r="P33" s="303"/>
      <c r="Q33" s="303"/>
    </row>
    <row r="34" spans="1:17" s="307" customFormat="1" x14ac:dyDescent="0.25">
      <c r="A34" s="303"/>
      <c r="B34" s="310" t="s">
        <v>700</v>
      </c>
      <c r="C34" s="298" t="s">
        <v>768</v>
      </c>
      <c r="D34" s="309">
        <v>61627981</v>
      </c>
      <c r="E34" s="309">
        <v>34152242</v>
      </c>
      <c r="F34" s="314">
        <v>0.93</v>
      </c>
      <c r="G34" s="309">
        <v>93222831</v>
      </c>
      <c r="H34" s="311">
        <v>6.7999999999999996E-3</v>
      </c>
      <c r="I34" s="306">
        <v>3</v>
      </c>
      <c r="J34" s="311">
        <v>2.3300000000000001E-2</v>
      </c>
      <c r="K34" s="306">
        <v>1</v>
      </c>
      <c r="L34" s="309">
        <v>1895826</v>
      </c>
      <c r="M34" s="285">
        <v>2.0299999999999999E-2</v>
      </c>
      <c r="N34" s="296">
        <v>12363</v>
      </c>
      <c r="O34" s="296">
        <v>-25745</v>
      </c>
      <c r="P34" s="303"/>
      <c r="Q34" s="303"/>
    </row>
    <row r="35" spans="1:17" s="307" customFormat="1" x14ac:dyDescent="0.25">
      <c r="A35" s="303"/>
      <c r="B35" s="310" t="s">
        <v>700</v>
      </c>
      <c r="C35" s="298" t="s">
        <v>769</v>
      </c>
      <c r="D35" s="309">
        <v>71149154</v>
      </c>
      <c r="E35" s="309">
        <v>40147185</v>
      </c>
      <c r="F35" s="314">
        <v>0.52</v>
      </c>
      <c r="G35" s="309">
        <v>91885617</v>
      </c>
      <c r="H35" s="311">
        <v>1.12E-2</v>
      </c>
      <c r="I35" s="306">
        <v>7</v>
      </c>
      <c r="J35" s="311">
        <v>0.56520000000000004</v>
      </c>
      <c r="K35" s="306">
        <v>3</v>
      </c>
      <c r="L35" s="309">
        <v>110160705</v>
      </c>
      <c r="M35" s="285">
        <v>1.1989000000000001</v>
      </c>
      <c r="N35" s="296">
        <v>579183</v>
      </c>
      <c r="O35" s="296">
        <v>-1163386</v>
      </c>
      <c r="P35" s="303"/>
      <c r="Q35" s="303"/>
    </row>
    <row r="36" spans="1:17" s="307" customFormat="1" x14ac:dyDescent="0.25">
      <c r="A36" s="303"/>
      <c r="B36" s="310" t="s">
        <v>700</v>
      </c>
      <c r="C36" s="298" t="s">
        <v>770</v>
      </c>
      <c r="D36" s="309">
        <v>71149154</v>
      </c>
      <c r="E36" s="309">
        <v>40147185</v>
      </c>
      <c r="F36" s="314">
        <v>0.52</v>
      </c>
      <c r="G36" s="309">
        <v>91885617</v>
      </c>
      <c r="H36" s="311">
        <v>1.12E-2</v>
      </c>
      <c r="I36" s="306">
        <v>7</v>
      </c>
      <c r="J36" s="311">
        <v>0.56520000000000004</v>
      </c>
      <c r="K36" s="306">
        <v>3</v>
      </c>
      <c r="L36" s="309">
        <v>110160705</v>
      </c>
      <c r="M36" s="285">
        <v>1.1989000000000001</v>
      </c>
      <c r="N36" s="296">
        <v>579183</v>
      </c>
      <c r="O36" s="296">
        <v>-1163386</v>
      </c>
      <c r="P36" s="303"/>
      <c r="Q36" s="303"/>
    </row>
    <row r="37" spans="1:17" s="307" customFormat="1" x14ac:dyDescent="0.25">
      <c r="A37" s="303"/>
      <c r="B37" s="310" t="s">
        <v>700</v>
      </c>
      <c r="C37" s="298" t="s">
        <v>771</v>
      </c>
      <c r="D37" s="306" t="s">
        <v>783</v>
      </c>
      <c r="E37" s="306" t="s">
        <v>779</v>
      </c>
      <c r="F37" s="314">
        <v>0</v>
      </c>
      <c r="G37" s="306" t="s">
        <v>784</v>
      </c>
      <c r="H37" s="311">
        <v>0</v>
      </c>
      <c r="I37" s="306" t="s">
        <v>785</v>
      </c>
      <c r="J37" s="311">
        <v>0</v>
      </c>
      <c r="K37" s="306" t="s">
        <v>785</v>
      </c>
      <c r="L37" s="306" t="s">
        <v>784</v>
      </c>
      <c r="M37" s="286"/>
      <c r="N37" s="298" t="s">
        <v>785</v>
      </c>
      <c r="O37" s="298" t="s">
        <v>784</v>
      </c>
      <c r="P37" s="303"/>
      <c r="Q37" s="303"/>
    </row>
    <row r="38" spans="1:17" s="307" customFormat="1" x14ac:dyDescent="0.25">
      <c r="A38" s="303"/>
      <c r="B38" s="310" t="s">
        <v>700</v>
      </c>
      <c r="C38" s="298" t="s">
        <v>772</v>
      </c>
      <c r="D38" s="306" t="s">
        <v>783</v>
      </c>
      <c r="E38" s="306" t="s">
        <v>779</v>
      </c>
      <c r="F38" s="314">
        <v>0</v>
      </c>
      <c r="G38" s="306" t="s">
        <v>784</v>
      </c>
      <c r="H38" s="311">
        <v>0</v>
      </c>
      <c r="I38" s="306" t="s">
        <v>785</v>
      </c>
      <c r="J38" s="311">
        <v>0</v>
      </c>
      <c r="K38" s="306" t="s">
        <v>785</v>
      </c>
      <c r="L38" s="306" t="s">
        <v>784</v>
      </c>
      <c r="M38" s="286"/>
      <c r="N38" s="298" t="s">
        <v>785</v>
      </c>
      <c r="O38" s="298" t="s">
        <v>784</v>
      </c>
      <c r="P38" s="303"/>
      <c r="Q38" s="303"/>
    </row>
    <row r="39" spans="1:17" s="307" customFormat="1" x14ac:dyDescent="0.25">
      <c r="A39" s="303"/>
      <c r="B39" s="310" t="s">
        <v>700</v>
      </c>
      <c r="C39" s="298" t="s">
        <v>773</v>
      </c>
      <c r="D39" s="306" t="s">
        <v>783</v>
      </c>
      <c r="E39" s="306" t="s">
        <v>779</v>
      </c>
      <c r="F39" s="314">
        <v>0</v>
      </c>
      <c r="G39" s="306" t="s">
        <v>784</v>
      </c>
      <c r="H39" s="311">
        <v>0</v>
      </c>
      <c r="I39" s="306" t="s">
        <v>785</v>
      </c>
      <c r="J39" s="311">
        <v>0</v>
      </c>
      <c r="K39" s="306" t="s">
        <v>785</v>
      </c>
      <c r="L39" s="306" t="s">
        <v>784</v>
      </c>
      <c r="M39" s="286"/>
      <c r="N39" s="298" t="s">
        <v>785</v>
      </c>
      <c r="O39" s="298" t="s">
        <v>784</v>
      </c>
      <c r="P39" s="303"/>
      <c r="Q39" s="303"/>
    </row>
    <row r="40" spans="1:17" s="307" customFormat="1" x14ac:dyDescent="0.25">
      <c r="A40" s="303"/>
      <c r="B40" s="310" t="s">
        <v>700</v>
      </c>
      <c r="C40" s="298" t="s">
        <v>774</v>
      </c>
      <c r="D40" s="306" t="s">
        <v>783</v>
      </c>
      <c r="E40" s="306" t="s">
        <v>779</v>
      </c>
      <c r="F40" s="314">
        <v>0</v>
      </c>
      <c r="G40" s="306" t="s">
        <v>784</v>
      </c>
      <c r="H40" s="311">
        <v>0</v>
      </c>
      <c r="I40" s="306" t="s">
        <v>785</v>
      </c>
      <c r="J40" s="311">
        <v>0</v>
      </c>
      <c r="K40" s="306" t="s">
        <v>785</v>
      </c>
      <c r="L40" s="306" t="s">
        <v>784</v>
      </c>
      <c r="M40" s="286"/>
      <c r="N40" s="298" t="s">
        <v>785</v>
      </c>
      <c r="O40" s="298" t="s">
        <v>784</v>
      </c>
      <c r="P40" s="303"/>
      <c r="Q40" s="303"/>
    </row>
    <row r="41" spans="1:17" s="307" customFormat="1" x14ac:dyDescent="0.25">
      <c r="A41" s="303"/>
      <c r="B41" s="310" t="s">
        <v>700</v>
      </c>
      <c r="C41" s="298" t="s">
        <v>775</v>
      </c>
      <c r="D41" s="306" t="s">
        <v>783</v>
      </c>
      <c r="E41" s="306" t="s">
        <v>779</v>
      </c>
      <c r="F41" s="314">
        <v>0</v>
      </c>
      <c r="G41" s="306" t="s">
        <v>784</v>
      </c>
      <c r="H41" s="311">
        <v>0</v>
      </c>
      <c r="I41" s="306" t="s">
        <v>785</v>
      </c>
      <c r="J41" s="311">
        <v>0</v>
      </c>
      <c r="K41" s="306" t="s">
        <v>785</v>
      </c>
      <c r="L41" s="306" t="s">
        <v>784</v>
      </c>
      <c r="M41" s="286"/>
      <c r="N41" s="298" t="s">
        <v>785</v>
      </c>
      <c r="O41" s="298" t="s">
        <v>784</v>
      </c>
      <c r="P41" s="303"/>
      <c r="Q41" s="303"/>
    </row>
    <row r="42" spans="1:17" s="307" customFormat="1" x14ac:dyDescent="0.25">
      <c r="A42" s="303"/>
      <c r="B42" s="310" t="s">
        <v>700</v>
      </c>
      <c r="C42" s="298" t="s">
        <v>776</v>
      </c>
      <c r="D42" s="306" t="s">
        <v>783</v>
      </c>
      <c r="E42" s="306" t="s">
        <v>779</v>
      </c>
      <c r="F42" s="314">
        <v>0</v>
      </c>
      <c r="G42" s="306" t="s">
        <v>784</v>
      </c>
      <c r="H42" s="311">
        <v>0</v>
      </c>
      <c r="I42" s="306" t="s">
        <v>785</v>
      </c>
      <c r="J42" s="311">
        <v>0</v>
      </c>
      <c r="K42" s="306" t="s">
        <v>785</v>
      </c>
      <c r="L42" s="306" t="s">
        <v>784</v>
      </c>
      <c r="M42" s="286"/>
      <c r="N42" s="298" t="s">
        <v>785</v>
      </c>
      <c r="O42" s="298" t="s">
        <v>784</v>
      </c>
      <c r="P42" s="303"/>
      <c r="Q42" s="303"/>
    </row>
    <row r="43" spans="1:17" s="307" customFormat="1" x14ac:dyDescent="0.25">
      <c r="A43" s="303"/>
      <c r="B43" s="310" t="s">
        <v>700</v>
      </c>
      <c r="C43" s="298" t="s">
        <v>777</v>
      </c>
      <c r="D43" s="306" t="s">
        <v>783</v>
      </c>
      <c r="E43" s="306" t="s">
        <v>779</v>
      </c>
      <c r="F43" s="314">
        <v>0</v>
      </c>
      <c r="G43" s="306" t="s">
        <v>784</v>
      </c>
      <c r="H43" s="311">
        <v>0</v>
      </c>
      <c r="I43" s="306" t="s">
        <v>785</v>
      </c>
      <c r="J43" s="311">
        <v>0</v>
      </c>
      <c r="K43" s="306" t="s">
        <v>785</v>
      </c>
      <c r="L43" s="306" t="s">
        <v>784</v>
      </c>
      <c r="M43" s="286"/>
      <c r="N43" s="298" t="s">
        <v>785</v>
      </c>
      <c r="O43" s="298" t="s">
        <v>784</v>
      </c>
      <c r="P43" s="303"/>
      <c r="Q43" s="303"/>
    </row>
    <row r="44" spans="1:17" s="307" customFormat="1" x14ac:dyDescent="0.25">
      <c r="A44" s="303"/>
      <c r="B44" s="310" t="s">
        <v>700</v>
      </c>
      <c r="C44" s="298" t="s">
        <v>778</v>
      </c>
      <c r="D44" s="306" t="s">
        <v>783</v>
      </c>
      <c r="E44" s="306" t="s">
        <v>779</v>
      </c>
      <c r="F44" s="314">
        <v>0</v>
      </c>
      <c r="G44" s="306" t="s">
        <v>784</v>
      </c>
      <c r="H44" s="311">
        <v>0</v>
      </c>
      <c r="I44" s="306" t="s">
        <v>785</v>
      </c>
      <c r="J44" s="311">
        <v>0</v>
      </c>
      <c r="K44" s="306" t="s">
        <v>785</v>
      </c>
      <c r="L44" s="306" t="s">
        <v>784</v>
      </c>
      <c r="M44" s="286"/>
      <c r="N44" s="298" t="s">
        <v>785</v>
      </c>
      <c r="O44" s="298" t="s">
        <v>784</v>
      </c>
      <c r="P44" s="303"/>
      <c r="Q44" s="303"/>
    </row>
    <row r="45" spans="1:17" s="307" customFormat="1" x14ac:dyDescent="0.25">
      <c r="A45" s="303"/>
      <c r="B45" s="305" t="s">
        <v>700</v>
      </c>
      <c r="C45" s="298" t="s">
        <v>780</v>
      </c>
      <c r="D45" s="309">
        <v>149254</v>
      </c>
      <c r="E45" s="309">
        <v>100746</v>
      </c>
      <c r="F45" s="314">
        <v>0</v>
      </c>
      <c r="G45" s="309">
        <v>149254</v>
      </c>
      <c r="H45" s="311">
        <v>1</v>
      </c>
      <c r="I45" s="306">
        <v>1</v>
      </c>
      <c r="J45" s="311">
        <v>0.55000000000000004</v>
      </c>
      <c r="K45" s="306">
        <v>1</v>
      </c>
      <c r="L45" s="306" t="s">
        <v>784</v>
      </c>
      <c r="M45" s="285">
        <v>0</v>
      </c>
      <c r="N45" s="296">
        <v>167014</v>
      </c>
      <c r="O45" s="296">
        <v>-149254</v>
      </c>
      <c r="P45" s="303"/>
      <c r="Q45" s="303"/>
    </row>
    <row r="46" spans="1:17" s="307" customFormat="1" ht="50.25" customHeight="1" x14ac:dyDescent="0.25">
      <c r="A46" s="303"/>
      <c r="B46" s="1307" t="s">
        <v>781</v>
      </c>
      <c r="C46" s="1308"/>
      <c r="D46" s="309">
        <v>153042447</v>
      </c>
      <c r="E46" s="309">
        <v>105951555</v>
      </c>
      <c r="F46" s="311">
        <v>0.75680000000000003</v>
      </c>
      <c r="G46" s="309">
        <v>233382933</v>
      </c>
      <c r="H46" s="311">
        <v>8.5000000000000006E-3</v>
      </c>
      <c r="I46" s="306">
        <v>20</v>
      </c>
      <c r="J46" s="311">
        <v>0.29549999999999998</v>
      </c>
      <c r="K46" s="306">
        <v>2</v>
      </c>
      <c r="L46" s="309">
        <v>123221763</v>
      </c>
      <c r="M46" s="311">
        <v>0.52800000000000002</v>
      </c>
      <c r="N46" s="309">
        <v>810207</v>
      </c>
      <c r="O46" s="309">
        <v>-1474041</v>
      </c>
      <c r="P46" s="303"/>
      <c r="Q46" s="303"/>
    </row>
    <row r="47" spans="1:17" s="307" customFormat="1" x14ac:dyDescent="0.25">
      <c r="A47" s="303"/>
      <c r="B47" s="303"/>
      <c r="C47" s="303"/>
      <c r="D47" s="303"/>
      <c r="E47" s="303"/>
      <c r="F47" s="303"/>
      <c r="G47" s="303"/>
      <c r="H47" s="303"/>
      <c r="I47" s="303"/>
      <c r="J47" s="303"/>
      <c r="K47" s="303"/>
      <c r="L47" s="303"/>
      <c r="M47" s="303"/>
      <c r="N47" s="303"/>
      <c r="O47" s="303"/>
      <c r="P47" s="303"/>
      <c r="Q47" s="303"/>
    </row>
    <row r="48" spans="1:17" s="307" customFormat="1" x14ac:dyDescent="0.25">
      <c r="A48" s="303"/>
      <c r="B48" s="887" t="s">
        <v>786</v>
      </c>
      <c r="C48" s="888" t="s">
        <v>700</v>
      </c>
      <c r="D48" s="889" t="s">
        <v>700</v>
      </c>
      <c r="E48" s="889" t="s">
        <v>700</v>
      </c>
      <c r="F48" s="889" t="s">
        <v>700</v>
      </c>
      <c r="G48" s="889" t="s">
        <v>700</v>
      </c>
      <c r="H48" s="889" t="s">
        <v>700</v>
      </c>
      <c r="I48" s="889" t="s">
        <v>700</v>
      </c>
      <c r="J48" s="889" t="s">
        <v>700</v>
      </c>
      <c r="K48" s="889" t="s">
        <v>700</v>
      </c>
      <c r="L48" s="889" t="s">
        <v>700</v>
      </c>
      <c r="M48" s="889" t="s">
        <v>700</v>
      </c>
      <c r="N48" s="889" t="s">
        <v>700</v>
      </c>
      <c r="O48" s="889" t="s">
        <v>700</v>
      </c>
      <c r="P48" s="303"/>
      <c r="Q48" s="303"/>
    </row>
    <row r="49" spans="1:17" s="307" customFormat="1" x14ac:dyDescent="0.25">
      <c r="A49" s="303"/>
      <c r="B49" s="308" t="s">
        <v>700</v>
      </c>
      <c r="C49" s="298" t="s">
        <v>763</v>
      </c>
      <c r="D49" s="309">
        <v>3006577645</v>
      </c>
      <c r="E49" s="296">
        <v>1558669616</v>
      </c>
      <c r="F49" s="297">
        <v>0.4728</v>
      </c>
      <c r="G49" s="296">
        <v>3718455867</v>
      </c>
      <c r="H49" s="297">
        <v>1E-3</v>
      </c>
      <c r="I49" s="298">
        <v>69</v>
      </c>
      <c r="J49" s="297">
        <v>0.4022</v>
      </c>
      <c r="K49" s="298">
        <v>2</v>
      </c>
      <c r="L49" s="296">
        <v>630063379</v>
      </c>
      <c r="M49" s="285">
        <v>0.1694</v>
      </c>
      <c r="N49" s="296">
        <v>1447294</v>
      </c>
      <c r="O49" s="296">
        <v>-3077526</v>
      </c>
      <c r="P49" s="303"/>
      <c r="Q49" s="303"/>
    </row>
    <row r="50" spans="1:17" s="307" customFormat="1" ht="21" customHeight="1" x14ac:dyDescent="0.25">
      <c r="A50" s="303"/>
      <c r="B50" s="310" t="s">
        <v>700</v>
      </c>
      <c r="C50" s="298" t="s">
        <v>764</v>
      </c>
      <c r="D50" s="309">
        <v>1306413196</v>
      </c>
      <c r="E50" s="296">
        <v>435052018</v>
      </c>
      <c r="F50" s="297">
        <v>0.74390000000000001</v>
      </c>
      <c r="G50" s="296">
        <v>1630034550</v>
      </c>
      <c r="H50" s="297">
        <v>6.9999999999999999E-4</v>
      </c>
      <c r="I50" s="298">
        <v>35</v>
      </c>
      <c r="J50" s="297">
        <v>0.45860000000000001</v>
      </c>
      <c r="K50" s="298">
        <v>3</v>
      </c>
      <c r="L50" s="296">
        <v>279262961</v>
      </c>
      <c r="M50" s="285">
        <v>0.17130000000000001</v>
      </c>
      <c r="N50" s="296">
        <v>523664</v>
      </c>
      <c r="O50" s="296">
        <v>-1350210</v>
      </c>
      <c r="P50" s="303"/>
      <c r="Q50" s="303"/>
    </row>
    <row r="51" spans="1:17" s="307" customFormat="1" ht="19.5" customHeight="1" x14ac:dyDescent="0.25">
      <c r="A51" s="303"/>
      <c r="B51" s="310" t="s">
        <v>700</v>
      </c>
      <c r="C51" s="298" t="s">
        <v>765</v>
      </c>
      <c r="D51" s="309">
        <v>1700164449</v>
      </c>
      <c r="E51" s="296">
        <v>1123617598</v>
      </c>
      <c r="F51" s="297">
        <v>0.36780000000000002</v>
      </c>
      <c r="G51" s="296">
        <v>2088421317</v>
      </c>
      <c r="H51" s="297">
        <v>1.1999999999999999E-3</v>
      </c>
      <c r="I51" s="298">
        <v>34</v>
      </c>
      <c r="J51" s="297">
        <v>0.35809999999999997</v>
      </c>
      <c r="K51" s="298">
        <v>1</v>
      </c>
      <c r="L51" s="296">
        <v>350800418</v>
      </c>
      <c r="M51" s="285">
        <v>0.16800000000000001</v>
      </c>
      <c r="N51" s="296">
        <v>923630</v>
      </c>
      <c r="O51" s="296">
        <v>-1727316</v>
      </c>
      <c r="P51" s="303"/>
      <c r="Q51" s="303"/>
    </row>
    <row r="52" spans="1:17" x14ac:dyDescent="0.25">
      <c r="A52" s="303"/>
      <c r="B52" s="310" t="s">
        <v>700</v>
      </c>
      <c r="C52" s="298" t="s">
        <v>766</v>
      </c>
      <c r="D52" s="309">
        <v>2171990030</v>
      </c>
      <c r="E52" s="296">
        <v>484625191</v>
      </c>
      <c r="F52" s="297">
        <v>0.60519999999999996</v>
      </c>
      <c r="G52" s="296">
        <v>2465291950</v>
      </c>
      <c r="H52" s="297">
        <v>1.9E-3</v>
      </c>
      <c r="I52" s="298">
        <v>97</v>
      </c>
      <c r="J52" s="297">
        <v>0.18410000000000001</v>
      </c>
      <c r="K52" s="298">
        <v>3</v>
      </c>
      <c r="L52" s="296">
        <v>308819265</v>
      </c>
      <c r="M52" s="285">
        <v>0.12529999999999999</v>
      </c>
      <c r="N52" s="296">
        <v>849678</v>
      </c>
      <c r="O52" s="296">
        <v>-2903247</v>
      </c>
      <c r="P52" s="303"/>
      <c r="Q52" s="303"/>
    </row>
    <row r="53" spans="1:17" x14ac:dyDescent="0.25">
      <c r="A53" s="303"/>
      <c r="B53" s="310" t="s">
        <v>700</v>
      </c>
      <c r="C53" s="298" t="s">
        <v>767</v>
      </c>
      <c r="D53" s="309">
        <v>6826299687</v>
      </c>
      <c r="E53" s="296">
        <v>2008444746</v>
      </c>
      <c r="F53" s="297">
        <v>0.47160000000000002</v>
      </c>
      <c r="G53" s="296">
        <v>7773387251</v>
      </c>
      <c r="H53" s="297">
        <v>3.3E-3</v>
      </c>
      <c r="I53" s="298">
        <v>240</v>
      </c>
      <c r="J53" s="297">
        <v>0.1757</v>
      </c>
      <c r="K53" s="298">
        <v>3</v>
      </c>
      <c r="L53" s="296">
        <v>1226342987</v>
      </c>
      <c r="M53" s="285">
        <v>0.1578</v>
      </c>
      <c r="N53" s="296">
        <v>4280399</v>
      </c>
      <c r="O53" s="296">
        <v>-13552205</v>
      </c>
      <c r="P53" s="303"/>
      <c r="Q53" s="303"/>
    </row>
    <row r="54" spans="1:17" x14ac:dyDescent="0.25">
      <c r="A54" s="303"/>
      <c r="B54" s="310" t="s">
        <v>700</v>
      </c>
      <c r="C54" s="298" t="s">
        <v>768</v>
      </c>
      <c r="D54" s="309">
        <v>5100947644</v>
      </c>
      <c r="E54" s="296">
        <v>573092537</v>
      </c>
      <c r="F54" s="297">
        <v>0.70020000000000004</v>
      </c>
      <c r="G54" s="296">
        <v>5500858714</v>
      </c>
      <c r="H54" s="297">
        <v>5.8999999999999999E-3</v>
      </c>
      <c r="I54" s="298">
        <v>139</v>
      </c>
      <c r="J54" s="297">
        <v>0.1686</v>
      </c>
      <c r="K54" s="298">
        <v>3</v>
      </c>
      <c r="L54" s="296">
        <v>1251271099</v>
      </c>
      <c r="M54" s="285">
        <v>0.22750000000000001</v>
      </c>
      <c r="N54" s="296">
        <v>5510623</v>
      </c>
      <c r="O54" s="296">
        <v>-10684821</v>
      </c>
      <c r="P54" s="303"/>
      <c r="Q54" s="303"/>
    </row>
    <row r="55" spans="1:17" x14ac:dyDescent="0.25">
      <c r="A55" s="303"/>
      <c r="B55" s="310" t="s">
        <v>700</v>
      </c>
      <c r="C55" s="298" t="s">
        <v>769</v>
      </c>
      <c r="D55" s="309">
        <v>17879844172</v>
      </c>
      <c r="E55" s="296">
        <v>5462846593</v>
      </c>
      <c r="F55" s="297">
        <v>0.52180000000000004</v>
      </c>
      <c r="G55" s="296">
        <v>20605682180</v>
      </c>
      <c r="H55" s="297">
        <v>1.37E-2</v>
      </c>
      <c r="I55" s="298">
        <v>699</v>
      </c>
      <c r="J55" s="297">
        <v>0.22939999999999999</v>
      </c>
      <c r="K55" s="298">
        <v>3</v>
      </c>
      <c r="L55" s="296">
        <v>8374310435</v>
      </c>
      <c r="M55" s="285">
        <v>0.40639999999999998</v>
      </c>
      <c r="N55" s="296">
        <v>64786367</v>
      </c>
      <c r="O55" s="296">
        <v>-110628524</v>
      </c>
      <c r="P55" s="303"/>
      <c r="Q55" s="303"/>
    </row>
    <row r="56" spans="1:17" x14ac:dyDescent="0.25">
      <c r="A56" s="303"/>
      <c r="B56" s="310" t="s">
        <v>700</v>
      </c>
      <c r="C56" s="298" t="s">
        <v>770</v>
      </c>
      <c r="D56" s="309">
        <v>12107057554</v>
      </c>
      <c r="E56" s="296">
        <v>3900099257</v>
      </c>
      <c r="F56" s="297">
        <v>0.56289999999999996</v>
      </c>
      <c r="G56" s="296">
        <v>14198849960</v>
      </c>
      <c r="H56" s="297">
        <v>1.09E-2</v>
      </c>
      <c r="I56" s="298">
        <v>477</v>
      </c>
      <c r="J56" s="297">
        <v>0.22850000000000001</v>
      </c>
      <c r="K56" s="298">
        <v>3</v>
      </c>
      <c r="L56" s="296">
        <v>5395965688</v>
      </c>
      <c r="M56" s="285">
        <v>0.38</v>
      </c>
      <c r="N56" s="296">
        <v>35367993</v>
      </c>
      <c r="O56" s="296">
        <v>-67216210</v>
      </c>
      <c r="P56" s="303"/>
      <c r="Q56" s="303"/>
    </row>
    <row r="57" spans="1:17" x14ac:dyDescent="0.25">
      <c r="A57" s="303"/>
      <c r="B57" s="310" t="s">
        <v>700</v>
      </c>
      <c r="C57" s="298" t="s">
        <v>771</v>
      </c>
      <c r="D57" s="309">
        <v>5772786619</v>
      </c>
      <c r="E57" s="296">
        <v>1562747336</v>
      </c>
      <c r="F57" s="297">
        <v>0.41909999999999997</v>
      </c>
      <c r="G57" s="296">
        <v>6406832220</v>
      </c>
      <c r="H57" s="297">
        <v>0.02</v>
      </c>
      <c r="I57" s="298">
        <v>222</v>
      </c>
      <c r="J57" s="297">
        <v>0.23139999999999999</v>
      </c>
      <c r="K57" s="298">
        <v>3</v>
      </c>
      <c r="L57" s="296">
        <v>2978344746</v>
      </c>
      <c r="M57" s="285">
        <v>0.46489999999999998</v>
      </c>
      <c r="N57" s="296">
        <v>29418374</v>
      </c>
      <c r="O57" s="296">
        <v>-43412313</v>
      </c>
      <c r="P57" s="303"/>
      <c r="Q57" s="303"/>
    </row>
    <row r="58" spans="1:17" x14ac:dyDescent="0.25">
      <c r="A58" s="303"/>
      <c r="B58" s="310" t="s">
        <v>700</v>
      </c>
      <c r="C58" s="298" t="s">
        <v>772</v>
      </c>
      <c r="D58" s="309">
        <v>9129438673</v>
      </c>
      <c r="E58" s="296">
        <v>2190236118</v>
      </c>
      <c r="F58" s="297">
        <v>0.31890000000000002</v>
      </c>
      <c r="G58" s="296">
        <v>9797783687</v>
      </c>
      <c r="H58" s="297">
        <v>4.3499999999999997E-2</v>
      </c>
      <c r="I58" s="298">
        <v>500</v>
      </c>
      <c r="J58" s="297">
        <v>0.18690000000000001</v>
      </c>
      <c r="K58" s="298">
        <v>4</v>
      </c>
      <c r="L58" s="296">
        <v>4602576893</v>
      </c>
      <c r="M58" s="285">
        <v>0.4698</v>
      </c>
      <c r="N58" s="296">
        <v>80217744</v>
      </c>
      <c r="O58" s="296">
        <v>-197445344</v>
      </c>
      <c r="P58" s="303"/>
      <c r="Q58" s="303"/>
    </row>
    <row r="59" spans="1:17" x14ac:dyDescent="0.25">
      <c r="A59" s="303"/>
      <c r="B59" s="310" t="s">
        <v>700</v>
      </c>
      <c r="C59" s="298" t="s">
        <v>773</v>
      </c>
      <c r="D59" s="309">
        <v>6744105686</v>
      </c>
      <c r="E59" s="296">
        <v>1225330672</v>
      </c>
      <c r="F59" s="297">
        <v>0.37780000000000002</v>
      </c>
      <c r="G59" s="296">
        <v>7191988390</v>
      </c>
      <c r="H59" s="297">
        <v>3.3700000000000001E-2</v>
      </c>
      <c r="I59" s="298">
        <v>349</v>
      </c>
      <c r="J59" s="297">
        <v>0.17680000000000001</v>
      </c>
      <c r="K59" s="298">
        <v>4</v>
      </c>
      <c r="L59" s="296">
        <v>3013778772</v>
      </c>
      <c r="M59" s="285">
        <v>0.41899999999999998</v>
      </c>
      <c r="N59" s="296">
        <v>41525664</v>
      </c>
      <c r="O59" s="296">
        <v>-55275831</v>
      </c>
      <c r="P59" s="303"/>
      <c r="Q59" s="303"/>
    </row>
    <row r="60" spans="1:17" x14ac:dyDescent="0.25">
      <c r="A60" s="303"/>
      <c r="B60" s="310" t="s">
        <v>700</v>
      </c>
      <c r="C60" s="298" t="s">
        <v>774</v>
      </c>
      <c r="D60" s="309">
        <v>2385332988</v>
      </c>
      <c r="E60" s="296">
        <v>964905446</v>
      </c>
      <c r="F60" s="297">
        <v>0.24399999999999999</v>
      </c>
      <c r="G60" s="296">
        <v>2605795297</v>
      </c>
      <c r="H60" s="297">
        <v>7.0599999999999996E-2</v>
      </c>
      <c r="I60" s="298">
        <v>151</v>
      </c>
      <c r="J60" s="297">
        <v>0.21479999999999999</v>
      </c>
      <c r="K60" s="298">
        <v>3</v>
      </c>
      <c r="L60" s="296">
        <v>1588798121</v>
      </c>
      <c r="M60" s="285">
        <v>0.60970000000000002</v>
      </c>
      <c r="N60" s="296">
        <v>38692081</v>
      </c>
      <c r="O60" s="296">
        <v>-142169514</v>
      </c>
      <c r="P60" s="303"/>
      <c r="Q60" s="303"/>
    </row>
    <row r="61" spans="1:17" x14ac:dyDescent="0.25">
      <c r="A61" s="303"/>
      <c r="B61" s="310" t="s">
        <v>700</v>
      </c>
      <c r="C61" s="298" t="s">
        <v>775</v>
      </c>
      <c r="D61" s="309">
        <v>1687196440</v>
      </c>
      <c r="E61" s="296">
        <v>243020101</v>
      </c>
      <c r="F61" s="297">
        <v>0.59699999999999998</v>
      </c>
      <c r="G61" s="296">
        <v>1802135053</v>
      </c>
      <c r="H61" s="297">
        <v>0.20860000000000001</v>
      </c>
      <c r="I61" s="298">
        <v>93</v>
      </c>
      <c r="J61" s="297">
        <v>0.2026</v>
      </c>
      <c r="K61" s="298">
        <v>3</v>
      </c>
      <c r="L61" s="296">
        <v>1463500456</v>
      </c>
      <c r="M61" s="285">
        <v>0.81210000000000004</v>
      </c>
      <c r="N61" s="296">
        <v>73182341</v>
      </c>
      <c r="O61" s="296">
        <v>-95134899</v>
      </c>
      <c r="P61" s="303"/>
      <c r="Q61" s="303"/>
    </row>
    <row r="62" spans="1:17" x14ac:dyDescent="0.25">
      <c r="A62" s="303"/>
      <c r="B62" s="310" t="s">
        <v>700</v>
      </c>
      <c r="C62" s="298" t="s">
        <v>776</v>
      </c>
      <c r="D62" s="309">
        <v>1007132294</v>
      </c>
      <c r="E62" s="296">
        <v>136944321</v>
      </c>
      <c r="F62" s="297">
        <v>0.43330000000000002</v>
      </c>
      <c r="G62" s="296">
        <v>1064075071</v>
      </c>
      <c r="H62" s="297">
        <v>0.129</v>
      </c>
      <c r="I62" s="298">
        <v>45</v>
      </c>
      <c r="J62" s="297">
        <v>0.17879999999999999</v>
      </c>
      <c r="K62" s="298">
        <v>3</v>
      </c>
      <c r="L62" s="296">
        <v>747282995</v>
      </c>
      <c r="M62" s="285">
        <v>0.70230000000000004</v>
      </c>
      <c r="N62" s="296">
        <v>25019718</v>
      </c>
      <c r="O62" s="296">
        <v>-42829929</v>
      </c>
      <c r="P62" s="303"/>
      <c r="Q62" s="303"/>
    </row>
    <row r="63" spans="1:17" x14ac:dyDescent="0.25">
      <c r="A63" s="303"/>
      <c r="B63" s="310" t="s">
        <v>700</v>
      </c>
      <c r="C63" s="298" t="s">
        <v>777</v>
      </c>
      <c r="D63" s="309">
        <v>532844874</v>
      </c>
      <c r="E63" s="296">
        <v>106075781</v>
      </c>
      <c r="F63" s="297">
        <v>0.80830000000000002</v>
      </c>
      <c r="G63" s="296">
        <v>590840710</v>
      </c>
      <c r="H63" s="297">
        <v>0.24010000000000001</v>
      </c>
      <c r="I63" s="298">
        <v>42</v>
      </c>
      <c r="J63" s="297">
        <v>0.26229999999999998</v>
      </c>
      <c r="K63" s="298">
        <v>3</v>
      </c>
      <c r="L63" s="296">
        <v>654110109</v>
      </c>
      <c r="M63" s="285">
        <v>1.1071</v>
      </c>
      <c r="N63" s="296">
        <v>35320415</v>
      </c>
      <c r="O63" s="296">
        <v>-47410116</v>
      </c>
      <c r="P63" s="303"/>
      <c r="Q63" s="303"/>
    </row>
    <row r="64" spans="1:17" x14ac:dyDescent="0.25">
      <c r="A64" s="303"/>
      <c r="B64" s="310" t="s">
        <v>700</v>
      </c>
      <c r="C64" s="298" t="s">
        <v>778</v>
      </c>
      <c r="D64" s="309">
        <v>147219272</v>
      </c>
      <c r="E64" s="298" t="s">
        <v>779</v>
      </c>
      <c r="F64" s="297">
        <v>0</v>
      </c>
      <c r="G64" s="296">
        <v>147219272</v>
      </c>
      <c r="H64" s="297">
        <v>0.65790000000000004</v>
      </c>
      <c r="I64" s="298">
        <v>6</v>
      </c>
      <c r="J64" s="297">
        <v>0.13500000000000001</v>
      </c>
      <c r="K64" s="298">
        <v>5</v>
      </c>
      <c r="L64" s="296">
        <v>62107352</v>
      </c>
      <c r="M64" s="285">
        <v>0.4219</v>
      </c>
      <c r="N64" s="296">
        <v>12842208</v>
      </c>
      <c r="O64" s="296">
        <v>-4894854</v>
      </c>
      <c r="P64" s="303"/>
      <c r="Q64" s="303"/>
    </row>
    <row r="65" spans="1:17" x14ac:dyDescent="0.25">
      <c r="A65" s="303"/>
      <c r="B65" s="305" t="s">
        <v>700</v>
      </c>
      <c r="C65" s="298" t="s">
        <v>780</v>
      </c>
      <c r="D65" s="309">
        <v>1853102118</v>
      </c>
      <c r="E65" s="296">
        <v>220143320</v>
      </c>
      <c r="F65" s="297">
        <v>0.1321</v>
      </c>
      <c r="G65" s="296">
        <v>1831367464</v>
      </c>
      <c r="H65" s="297">
        <v>1</v>
      </c>
      <c r="I65" s="298">
        <v>63</v>
      </c>
      <c r="J65" s="297">
        <v>0.2918</v>
      </c>
      <c r="K65" s="298">
        <v>3</v>
      </c>
      <c r="L65" s="296">
        <v>1917022996</v>
      </c>
      <c r="M65" s="285">
        <v>1.0468</v>
      </c>
      <c r="N65" s="296">
        <v>607904586</v>
      </c>
      <c r="O65" s="296">
        <v>-604104705</v>
      </c>
      <c r="P65" s="303"/>
      <c r="Q65" s="303"/>
    </row>
    <row r="66" spans="1:17" ht="14.25" customHeight="1" x14ac:dyDescent="0.25">
      <c r="A66" s="303"/>
      <c r="B66" s="1307" t="s">
        <v>781</v>
      </c>
      <c r="C66" s="1308"/>
      <c r="D66" s="309">
        <v>47655396409</v>
      </c>
      <c r="E66" s="309">
        <v>12741078222</v>
      </c>
      <c r="F66" s="311">
        <v>0.48530000000000001</v>
      </c>
      <c r="G66" s="309">
        <v>53494962165</v>
      </c>
      <c r="H66" s="311">
        <v>5.5800000000000002E-2</v>
      </c>
      <c r="I66" s="309">
        <v>1900</v>
      </c>
      <c r="J66" s="311">
        <v>0.21870000000000001</v>
      </c>
      <c r="K66" s="306">
        <v>3</v>
      </c>
      <c r="L66" s="309">
        <v>19773907510</v>
      </c>
      <c r="M66" s="311">
        <v>0.36959999999999998</v>
      </c>
      <c r="N66" s="309">
        <v>838179032</v>
      </c>
      <c r="O66" s="309">
        <v>-1037531270</v>
      </c>
      <c r="P66" s="303"/>
      <c r="Q66" s="303"/>
    </row>
    <row r="67" spans="1:17" x14ac:dyDescent="0.25">
      <c r="A67" s="303"/>
      <c r="B67" s="303"/>
      <c r="C67" s="303"/>
      <c r="D67" s="303"/>
      <c r="E67" s="303"/>
      <c r="F67" s="303"/>
      <c r="G67" s="303"/>
      <c r="H67" s="303"/>
      <c r="I67" s="303"/>
      <c r="J67" s="303"/>
      <c r="K67" s="303"/>
      <c r="L67" s="303"/>
      <c r="M67" s="303"/>
      <c r="N67" s="303"/>
      <c r="O67" s="303"/>
      <c r="P67" s="303"/>
      <c r="Q67" s="303"/>
    </row>
    <row r="68" spans="1:17" x14ac:dyDescent="0.25">
      <c r="A68" s="303"/>
      <c r="B68" s="887" t="s">
        <v>787</v>
      </c>
      <c r="C68" s="888" t="s">
        <v>700</v>
      </c>
      <c r="D68" s="889" t="s">
        <v>700</v>
      </c>
      <c r="E68" s="889" t="s">
        <v>700</v>
      </c>
      <c r="F68" s="889" t="s">
        <v>700</v>
      </c>
      <c r="G68" s="889" t="s">
        <v>700</v>
      </c>
      <c r="H68" s="889" t="s">
        <v>700</v>
      </c>
      <c r="I68" s="889" t="s">
        <v>700</v>
      </c>
      <c r="J68" s="889" t="s">
        <v>700</v>
      </c>
      <c r="K68" s="889" t="s">
        <v>700</v>
      </c>
      <c r="L68" s="889" t="s">
        <v>700</v>
      </c>
      <c r="M68" s="889" t="s">
        <v>700</v>
      </c>
      <c r="N68" s="889" t="s">
        <v>700</v>
      </c>
      <c r="O68" s="889" t="s">
        <v>700</v>
      </c>
      <c r="P68" s="303"/>
      <c r="Q68" s="303"/>
    </row>
    <row r="69" spans="1:17" x14ac:dyDescent="0.25">
      <c r="A69" s="303"/>
      <c r="B69" s="308" t="s">
        <v>700</v>
      </c>
      <c r="C69" s="298" t="s">
        <v>763</v>
      </c>
      <c r="D69" s="309">
        <v>3149159968</v>
      </c>
      <c r="E69" s="296">
        <v>1094752410</v>
      </c>
      <c r="F69" s="297">
        <v>0.70840000000000003</v>
      </c>
      <c r="G69" s="296">
        <v>3924647354</v>
      </c>
      <c r="H69" s="297">
        <v>8.9999999999999998E-4</v>
      </c>
      <c r="I69" s="296">
        <v>10882</v>
      </c>
      <c r="J69" s="297">
        <v>5.3900000000000003E-2</v>
      </c>
      <c r="K69" s="298" t="s">
        <v>785</v>
      </c>
      <c r="L69" s="296">
        <v>50950926</v>
      </c>
      <c r="M69" s="285">
        <v>1.2999999999999999E-2</v>
      </c>
      <c r="N69" s="296">
        <v>201653</v>
      </c>
      <c r="O69" s="296">
        <v>-2813729</v>
      </c>
      <c r="P69" s="303"/>
      <c r="Q69" s="303"/>
    </row>
    <row r="70" spans="1:17" x14ac:dyDescent="0.25">
      <c r="A70" s="303"/>
      <c r="B70" s="310" t="s">
        <v>700</v>
      </c>
      <c r="C70" s="298" t="s">
        <v>764</v>
      </c>
      <c r="D70" s="309">
        <v>2057252938</v>
      </c>
      <c r="E70" s="296">
        <v>731913584</v>
      </c>
      <c r="F70" s="297">
        <v>0.69720000000000004</v>
      </c>
      <c r="G70" s="296">
        <v>2567566721</v>
      </c>
      <c r="H70" s="297">
        <v>8.0000000000000004E-4</v>
      </c>
      <c r="I70" s="296">
        <v>7234</v>
      </c>
      <c r="J70" s="297">
        <v>5.0500000000000003E-2</v>
      </c>
      <c r="K70" s="298" t="s">
        <v>785</v>
      </c>
      <c r="L70" s="296">
        <v>26884541</v>
      </c>
      <c r="M70" s="285">
        <v>1.0500000000000001E-2</v>
      </c>
      <c r="N70" s="296">
        <v>101133</v>
      </c>
      <c r="O70" s="296">
        <v>-263958</v>
      </c>
      <c r="P70" s="303"/>
      <c r="Q70" s="303"/>
    </row>
    <row r="71" spans="1:17" x14ac:dyDescent="0.25">
      <c r="A71" s="303"/>
      <c r="B71" s="310" t="s">
        <v>700</v>
      </c>
      <c r="C71" s="298" t="s">
        <v>765</v>
      </c>
      <c r="D71" s="309">
        <v>1091907030</v>
      </c>
      <c r="E71" s="296">
        <v>362838826</v>
      </c>
      <c r="F71" s="297">
        <v>0.73080000000000001</v>
      </c>
      <c r="G71" s="296">
        <v>1357080633</v>
      </c>
      <c r="H71" s="297">
        <v>1.1999999999999999E-3</v>
      </c>
      <c r="I71" s="296">
        <v>3648</v>
      </c>
      <c r="J71" s="297">
        <v>6.0100000000000001E-2</v>
      </c>
      <c r="K71" s="298" t="s">
        <v>785</v>
      </c>
      <c r="L71" s="296">
        <v>24066385</v>
      </c>
      <c r="M71" s="285">
        <v>1.77E-2</v>
      </c>
      <c r="N71" s="296">
        <v>100521</v>
      </c>
      <c r="O71" s="296">
        <v>-2549770</v>
      </c>
      <c r="P71" s="303"/>
      <c r="Q71" s="303"/>
    </row>
    <row r="72" spans="1:17" x14ac:dyDescent="0.25">
      <c r="A72" s="303"/>
      <c r="B72" s="310" t="s">
        <v>700</v>
      </c>
      <c r="C72" s="298" t="s">
        <v>766</v>
      </c>
      <c r="D72" s="309">
        <v>1464498216</v>
      </c>
      <c r="E72" s="296">
        <v>309170707</v>
      </c>
      <c r="F72" s="297">
        <v>0.75260000000000005</v>
      </c>
      <c r="G72" s="296">
        <v>1697190162</v>
      </c>
      <c r="H72" s="297">
        <v>2E-3</v>
      </c>
      <c r="I72" s="296">
        <v>3340</v>
      </c>
      <c r="J72" s="297">
        <v>8.9700000000000002E-2</v>
      </c>
      <c r="K72" s="298" t="s">
        <v>785</v>
      </c>
      <c r="L72" s="296">
        <v>65534302</v>
      </c>
      <c r="M72" s="285">
        <v>3.8600000000000002E-2</v>
      </c>
      <c r="N72" s="296">
        <v>310636</v>
      </c>
      <c r="O72" s="296">
        <v>-7711990</v>
      </c>
      <c r="P72" s="303"/>
      <c r="Q72" s="303"/>
    </row>
    <row r="73" spans="1:17" x14ac:dyDescent="0.25">
      <c r="A73" s="303"/>
      <c r="B73" s="310" t="s">
        <v>700</v>
      </c>
      <c r="C73" s="298" t="s">
        <v>767</v>
      </c>
      <c r="D73" s="309">
        <v>4460679203</v>
      </c>
      <c r="E73" s="296">
        <v>320351859</v>
      </c>
      <c r="F73" s="297">
        <v>0.7994</v>
      </c>
      <c r="G73" s="296">
        <v>4716769115</v>
      </c>
      <c r="H73" s="297">
        <v>4.0000000000000001E-3</v>
      </c>
      <c r="I73" s="296">
        <v>8097</v>
      </c>
      <c r="J73" s="297">
        <v>7.4999999999999997E-2</v>
      </c>
      <c r="K73" s="298" t="s">
        <v>785</v>
      </c>
      <c r="L73" s="296">
        <v>248735958</v>
      </c>
      <c r="M73" s="285">
        <v>5.2699999999999997E-2</v>
      </c>
      <c r="N73" s="296">
        <v>1415846</v>
      </c>
      <c r="O73" s="296">
        <v>-14233514</v>
      </c>
      <c r="P73" s="303"/>
      <c r="Q73" s="303"/>
    </row>
    <row r="74" spans="1:17" x14ac:dyDescent="0.25">
      <c r="A74" s="303"/>
      <c r="B74" s="310" t="s">
        <v>700</v>
      </c>
      <c r="C74" s="298" t="s">
        <v>768</v>
      </c>
      <c r="D74" s="309">
        <v>39026533174</v>
      </c>
      <c r="E74" s="296">
        <v>231617719</v>
      </c>
      <c r="F74" s="297">
        <v>0.62350000000000005</v>
      </c>
      <c r="G74" s="296">
        <v>39170950136</v>
      </c>
      <c r="H74" s="297">
        <v>6.4000000000000003E-3</v>
      </c>
      <c r="I74" s="296">
        <v>53965</v>
      </c>
      <c r="J74" s="297">
        <v>9.3700000000000006E-2</v>
      </c>
      <c r="K74" s="298" t="s">
        <v>785</v>
      </c>
      <c r="L74" s="296">
        <v>3596407899</v>
      </c>
      <c r="M74" s="285">
        <v>9.1800000000000007E-2</v>
      </c>
      <c r="N74" s="296">
        <v>23459707</v>
      </c>
      <c r="O74" s="296">
        <v>-25121803</v>
      </c>
      <c r="P74" s="303"/>
      <c r="Q74" s="303"/>
    </row>
    <row r="75" spans="1:17" x14ac:dyDescent="0.25">
      <c r="A75" s="303"/>
      <c r="B75" s="310" t="s">
        <v>700</v>
      </c>
      <c r="C75" s="298" t="s">
        <v>769</v>
      </c>
      <c r="D75" s="309">
        <v>94498139858</v>
      </c>
      <c r="E75" s="296">
        <v>867401984</v>
      </c>
      <c r="F75" s="297">
        <v>0.3075</v>
      </c>
      <c r="G75" s="296">
        <v>94764906881</v>
      </c>
      <c r="H75" s="297">
        <v>1.29E-2</v>
      </c>
      <c r="I75" s="296">
        <v>90851</v>
      </c>
      <c r="J75" s="297">
        <v>0.1038</v>
      </c>
      <c r="K75" s="298" t="s">
        <v>785</v>
      </c>
      <c r="L75" s="296">
        <v>15290462168</v>
      </c>
      <c r="M75" s="285">
        <v>0.16139999999999999</v>
      </c>
      <c r="N75" s="296">
        <v>127948764</v>
      </c>
      <c r="O75" s="296">
        <v>-97156014</v>
      </c>
      <c r="P75" s="303"/>
      <c r="Q75" s="303"/>
    </row>
    <row r="76" spans="1:17" x14ac:dyDescent="0.25">
      <c r="A76" s="303"/>
      <c r="B76" s="310" t="s">
        <v>700</v>
      </c>
      <c r="C76" s="298" t="s">
        <v>770</v>
      </c>
      <c r="D76" s="309">
        <v>80354421623</v>
      </c>
      <c r="E76" s="296">
        <v>321335241</v>
      </c>
      <c r="F76" s="297">
        <v>0.44</v>
      </c>
      <c r="G76" s="296">
        <v>80495821615</v>
      </c>
      <c r="H76" s="297">
        <v>1.15E-2</v>
      </c>
      <c r="I76" s="296">
        <v>79568</v>
      </c>
      <c r="J76" s="297">
        <v>0.10059999999999999</v>
      </c>
      <c r="K76" s="298" t="s">
        <v>785</v>
      </c>
      <c r="L76" s="296">
        <v>11621634089</v>
      </c>
      <c r="M76" s="285">
        <v>0.1444</v>
      </c>
      <c r="N76" s="296">
        <v>92047755</v>
      </c>
      <c r="O76" s="296">
        <v>-69644047</v>
      </c>
      <c r="P76" s="303"/>
      <c r="Q76" s="303"/>
    </row>
    <row r="77" spans="1:17" x14ac:dyDescent="0.25">
      <c r="A77" s="303"/>
      <c r="B77" s="310" t="s">
        <v>700</v>
      </c>
      <c r="C77" s="298" t="s">
        <v>771</v>
      </c>
      <c r="D77" s="309">
        <v>14143718235</v>
      </c>
      <c r="E77" s="296">
        <v>546066743</v>
      </c>
      <c r="F77" s="297">
        <v>0.2296</v>
      </c>
      <c r="G77" s="296">
        <v>14269085267</v>
      </c>
      <c r="H77" s="297">
        <v>2.0899999999999998E-2</v>
      </c>
      <c r="I77" s="296">
        <v>11283</v>
      </c>
      <c r="J77" s="297">
        <v>0.12189999999999999</v>
      </c>
      <c r="K77" s="298" t="s">
        <v>785</v>
      </c>
      <c r="L77" s="296">
        <v>3668828079</v>
      </c>
      <c r="M77" s="285">
        <v>0.2571</v>
      </c>
      <c r="N77" s="296">
        <v>35901009</v>
      </c>
      <c r="O77" s="296">
        <v>-27511967</v>
      </c>
      <c r="P77" s="303"/>
      <c r="Q77" s="303"/>
    </row>
    <row r="78" spans="1:17" x14ac:dyDescent="0.25">
      <c r="A78" s="303"/>
      <c r="B78" s="310" t="s">
        <v>700</v>
      </c>
      <c r="C78" s="298" t="s">
        <v>772</v>
      </c>
      <c r="D78" s="309">
        <v>14569708762</v>
      </c>
      <c r="E78" s="296">
        <v>99113351</v>
      </c>
      <c r="F78" s="297">
        <v>0.57350000000000001</v>
      </c>
      <c r="G78" s="296">
        <v>14626554870</v>
      </c>
      <c r="H78" s="297">
        <v>4.6699999999999998E-2</v>
      </c>
      <c r="I78" s="296">
        <v>12611</v>
      </c>
      <c r="J78" s="297">
        <v>0.1163</v>
      </c>
      <c r="K78" s="298" t="s">
        <v>785</v>
      </c>
      <c r="L78" s="296">
        <v>5520010857</v>
      </c>
      <c r="M78" s="285">
        <v>0.37740000000000001</v>
      </c>
      <c r="N78" s="296">
        <v>78250112</v>
      </c>
      <c r="O78" s="296">
        <v>-100844870</v>
      </c>
      <c r="P78" s="303"/>
      <c r="Q78" s="303"/>
    </row>
    <row r="79" spans="1:17" x14ac:dyDescent="0.25">
      <c r="A79" s="303"/>
      <c r="B79" s="310" t="s">
        <v>700</v>
      </c>
      <c r="C79" s="298" t="s">
        <v>773</v>
      </c>
      <c r="D79" s="309">
        <v>9599238333</v>
      </c>
      <c r="E79" s="296">
        <v>75470013</v>
      </c>
      <c r="F79" s="297">
        <v>0.64159999999999995</v>
      </c>
      <c r="G79" s="296">
        <v>9647660401</v>
      </c>
      <c r="H79" s="297">
        <v>3.4500000000000003E-2</v>
      </c>
      <c r="I79" s="296">
        <v>8182</v>
      </c>
      <c r="J79" s="297">
        <v>0.1171</v>
      </c>
      <c r="K79" s="298" t="s">
        <v>785</v>
      </c>
      <c r="L79" s="296">
        <v>3206276357</v>
      </c>
      <c r="M79" s="285">
        <v>0.33229999999999998</v>
      </c>
      <c r="N79" s="296">
        <v>38977166</v>
      </c>
      <c r="O79" s="296">
        <v>-41198227</v>
      </c>
      <c r="P79" s="303"/>
      <c r="Q79" s="303"/>
    </row>
    <row r="80" spans="1:17" x14ac:dyDescent="0.25">
      <c r="A80" s="303"/>
      <c r="B80" s="310" t="s">
        <v>700</v>
      </c>
      <c r="C80" s="298" t="s">
        <v>774</v>
      </c>
      <c r="D80" s="309">
        <v>4970470428</v>
      </c>
      <c r="E80" s="296">
        <v>23643337</v>
      </c>
      <c r="F80" s="297">
        <v>0.35630000000000001</v>
      </c>
      <c r="G80" s="296">
        <v>4978894469</v>
      </c>
      <c r="H80" s="297">
        <v>7.0300000000000001E-2</v>
      </c>
      <c r="I80" s="296">
        <v>4429</v>
      </c>
      <c r="J80" s="297">
        <v>0.11459999999999999</v>
      </c>
      <c r="K80" s="298" t="s">
        <v>785</v>
      </c>
      <c r="L80" s="296">
        <v>2313734500</v>
      </c>
      <c r="M80" s="285">
        <v>0.4647</v>
      </c>
      <c r="N80" s="296">
        <v>39272945</v>
      </c>
      <c r="O80" s="296">
        <v>-59646643</v>
      </c>
      <c r="P80" s="303"/>
      <c r="Q80" s="303"/>
    </row>
    <row r="81" spans="1:17" x14ac:dyDescent="0.25">
      <c r="A81" s="303"/>
      <c r="B81" s="310" t="s">
        <v>700</v>
      </c>
      <c r="C81" s="298" t="s">
        <v>775</v>
      </c>
      <c r="D81" s="309">
        <v>3228093484</v>
      </c>
      <c r="E81" s="296">
        <v>37024551</v>
      </c>
      <c r="F81" s="297">
        <v>0.36459999999999998</v>
      </c>
      <c r="G81" s="296">
        <v>3241592815</v>
      </c>
      <c r="H81" s="297">
        <v>0.2349</v>
      </c>
      <c r="I81" s="296">
        <v>3208</v>
      </c>
      <c r="J81" s="297">
        <v>0.13070000000000001</v>
      </c>
      <c r="K81" s="298" t="s">
        <v>785</v>
      </c>
      <c r="L81" s="296">
        <v>2370092920</v>
      </c>
      <c r="M81" s="285">
        <v>0.73119999999999996</v>
      </c>
      <c r="N81" s="296">
        <v>101623038</v>
      </c>
      <c r="O81" s="296">
        <v>-98583959</v>
      </c>
      <c r="P81" s="303"/>
      <c r="Q81" s="303"/>
    </row>
    <row r="82" spans="1:17" x14ac:dyDescent="0.25">
      <c r="A82" s="303"/>
      <c r="B82" s="310" t="s">
        <v>700</v>
      </c>
      <c r="C82" s="298" t="s">
        <v>776</v>
      </c>
      <c r="D82" s="309">
        <v>1595409352</v>
      </c>
      <c r="E82" s="296">
        <v>4764833</v>
      </c>
      <c r="F82" s="297">
        <v>0.55920000000000003</v>
      </c>
      <c r="G82" s="296">
        <v>1598073706</v>
      </c>
      <c r="H82" s="297">
        <v>0.13120000000000001</v>
      </c>
      <c r="I82" s="296">
        <v>1379</v>
      </c>
      <c r="J82" s="297">
        <v>0.12820000000000001</v>
      </c>
      <c r="K82" s="298" t="s">
        <v>785</v>
      </c>
      <c r="L82" s="296">
        <v>1087803396</v>
      </c>
      <c r="M82" s="285">
        <v>0.68069999999999997</v>
      </c>
      <c r="N82" s="296">
        <v>27123326</v>
      </c>
      <c r="O82" s="296">
        <v>-44645454</v>
      </c>
      <c r="P82" s="303"/>
      <c r="Q82" s="303"/>
    </row>
    <row r="83" spans="1:17" x14ac:dyDescent="0.25">
      <c r="A83" s="303"/>
      <c r="B83" s="310" t="s">
        <v>700</v>
      </c>
      <c r="C83" s="298" t="s">
        <v>777</v>
      </c>
      <c r="D83" s="309">
        <v>754009377</v>
      </c>
      <c r="E83" s="296">
        <v>7122177</v>
      </c>
      <c r="F83" s="297">
        <v>0.81540000000000001</v>
      </c>
      <c r="G83" s="296">
        <v>759816845</v>
      </c>
      <c r="H83" s="297">
        <v>0.22639999999999999</v>
      </c>
      <c r="I83" s="296">
        <v>1005</v>
      </c>
      <c r="J83" s="297">
        <v>0.13270000000000001</v>
      </c>
      <c r="K83" s="298" t="s">
        <v>785</v>
      </c>
      <c r="L83" s="296">
        <v>612643306</v>
      </c>
      <c r="M83" s="285">
        <v>0.80630000000000002</v>
      </c>
      <c r="N83" s="296">
        <v>23176359</v>
      </c>
      <c r="O83" s="296">
        <v>-31393563</v>
      </c>
      <c r="P83" s="303"/>
      <c r="Q83" s="303"/>
    </row>
    <row r="84" spans="1:17" x14ac:dyDescent="0.25">
      <c r="A84" s="303"/>
      <c r="B84" s="310" t="s">
        <v>700</v>
      </c>
      <c r="C84" s="298" t="s">
        <v>778</v>
      </c>
      <c r="D84" s="309">
        <v>878674756</v>
      </c>
      <c r="E84" s="296">
        <v>25137541</v>
      </c>
      <c r="F84" s="297">
        <v>0.2</v>
      </c>
      <c r="G84" s="296">
        <v>883702264</v>
      </c>
      <c r="H84" s="297">
        <v>0.42970000000000003</v>
      </c>
      <c r="I84" s="298">
        <v>824</v>
      </c>
      <c r="J84" s="297">
        <v>0.1336</v>
      </c>
      <c r="K84" s="298" t="s">
        <v>785</v>
      </c>
      <c r="L84" s="296">
        <v>669646218</v>
      </c>
      <c r="M84" s="285">
        <v>0.75780000000000003</v>
      </c>
      <c r="N84" s="296">
        <v>51323354</v>
      </c>
      <c r="O84" s="296">
        <v>-22544941</v>
      </c>
      <c r="P84" s="303"/>
      <c r="Q84" s="303"/>
    </row>
    <row r="85" spans="1:17" x14ac:dyDescent="0.25">
      <c r="A85" s="303"/>
      <c r="B85" s="305" t="s">
        <v>700</v>
      </c>
      <c r="C85" s="298" t="s">
        <v>780</v>
      </c>
      <c r="D85" s="309">
        <v>1730239908</v>
      </c>
      <c r="E85" s="296">
        <v>8706959</v>
      </c>
      <c r="F85" s="297">
        <v>0.59809999999999997</v>
      </c>
      <c r="G85" s="296">
        <v>1735447940</v>
      </c>
      <c r="H85" s="297">
        <v>1</v>
      </c>
      <c r="I85" s="296">
        <v>2427</v>
      </c>
      <c r="J85" s="297">
        <v>0.152</v>
      </c>
      <c r="K85" s="298" t="s">
        <v>785</v>
      </c>
      <c r="L85" s="296">
        <v>1963231466</v>
      </c>
      <c r="M85" s="285">
        <v>1.1313</v>
      </c>
      <c r="N85" s="296">
        <v>136626042</v>
      </c>
      <c r="O85" s="296">
        <v>-137474142</v>
      </c>
      <c r="P85" s="303"/>
      <c r="Q85" s="303"/>
    </row>
    <row r="86" spans="1:17" ht="14.25" customHeight="1" x14ac:dyDescent="0.25">
      <c r="A86" s="303"/>
      <c r="B86" s="1307" t="s">
        <v>781</v>
      </c>
      <c r="C86" s="1308"/>
      <c r="D86" s="309">
        <v>162127052574</v>
      </c>
      <c r="E86" s="309">
        <v>2968139539</v>
      </c>
      <c r="F86" s="311">
        <v>0.43940000000000001</v>
      </c>
      <c r="G86" s="309">
        <v>163878059274</v>
      </c>
      <c r="H86" s="311">
        <v>2.8500000000000001E-2</v>
      </c>
      <c r="I86" s="309">
        <v>185381</v>
      </c>
      <c r="J86" s="311">
        <v>0.1014</v>
      </c>
      <c r="K86" s="306" t="s">
        <v>785</v>
      </c>
      <c r="L86" s="309">
        <v>29105426495</v>
      </c>
      <c r="M86" s="311">
        <v>0.17760000000000001</v>
      </c>
      <c r="N86" s="309">
        <v>469835797</v>
      </c>
      <c r="O86" s="309">
        <v>-483940019</v>
      </c>
      <c r="P86" s="303"/>
      <c r="Q86" s="303"/>
    </row>
    <row r="87" spans="1:17" x14ac:dyDescent="0.25">
      <c r="A87" s="303"/>
      <c r="B87" s="303"/>
      <c r="C87" s="303"/>
      <c r="D87" s="303"/>
      <c r="E87" s="303"/>
      <c r="F87" s="303"/>
      <c r="G87" s="303"/>
      <c r="H87" s="303"/>
      <c r="I87" s="303"/>
      <c r="J87" s="303"/>
      <c r="K87" s="303"/>
      <c r="L87" s="303"/>
      <c r="M87" s="303"/>
      <c r="N87" s="303"/>
      <c r="O87" s="303"/>
      <c r="P87" s="303"/>
      <c r="Q87" s="303"/>
    </row>
    <row r="88" spans="1:17" x14ac:dyDescent="0.25">
      <c r="A88" s="303"/>
      <c r="B88" s="887" t="s">
        <v>788</v>
      </c>
      <c r="C88" s="888" t="s">
        <v>700</v>
      </c>
      <c r="D88" s="889" t="s">
        <v>700</v>
      </c>
      <c r="E88" s="889" t="s">
        <v>700</v>
      </c>
      <c r="F88" s="889" t="s">
        <v>700</v>
      </c>
      <c r="G88" s="889" t="s">
        <v>700</v>
      </c>
      <c r="H88" s="889" t="s">
        <v>700</v>
      </c>
      <c r="I88" s="889" t="s">
        <v>700</v>
      </c>
      <c r="J88" s="889" t="s">
        <v>700</v>
      </c>
      <c r="K88" s="889" t="s">
        <v>700</v>
      </c>
      <c r="L88" s="889" t="s">
        <v>700</v>
      </c>
      <c r="M88" s="889" t="s">
        <v>700</v>
      </c>
      <c r="N88" s="889" t="s">
        <v>700</v>
      </c>
      <c r="O88" s="889" t="s">
        <v>700</v>
      </c>
      <c r="P88" s="303"/>
      <c r="Q88" s="303"/>
    </row>
    <row r="89" spans="1:17" x14ac:dyDescent="0.25">
      <c r="A89" s="303"/>
      <c r="B89" s="308" t="s">
        <v>700</v>
      </c>
      <c r="C89" s="298" t="s">
        <v>763</v>
      </c>
      <c r="D89" s="309">
        <v>245372547</v>
      </c>
      <c r="E89" s="296">
        <v>111849589</v>
      </c>
      <c r="F89" s="297">
        <v>0.65939999999999999</v>
      </c>
      <c r="G89" s="296">
        <v>319126931</v>
      </c>
      <c r="H89" s="297">
        <v>1E-3</v>
      </c>
      <c r="I89" s="298">
        <v>39</v>
      </c>
      <c r="J89" s="297">
        <v>0.1037</v>
      </c>
      <c r="K89" s="298" t="s">
        <v>785</v>
      </c>
      <c r="L89" s="296">
        <v>6091221</v>
      </c>
      <c r="M89" s="285">
        <v>1.9099999999999999E-2</v>
      </c>
      <c r="N89" s="296">
        <v>29479</v>
      </c>
      <c r="O89" s="296">
        <v>-486669</v>
      </c>
      <c r="P89" s="303"/>
      <c r="Q89" s="303"/>
    </row>
    <row r="90" spans="1:17" x14ac:dyDescent="0.25">
      <c r="A90" s="303"/>
      <c r="B90" s="310" t="s">
        <v>700</v>
      </c>
      <c r="C90" s="298" t="s">
        <v>764</v>
      </c>
      <c r="D90" s="309">
        <v>189375354</v>
      </c>
      <c r="E90" s="296">
        <v>34933000</v>
      </c>
      <c r="F90" s="297">
        <v>0.2</v>
      </c>
      <c r="G90" s="296">
        <v>196361954</v>
      </c>
      <c r="H90" s="297">
        <v>8.0000000000000004E-4</v>
      </c>
      <c r="I90" s="298">
        <v>22</v>
      </c>
      <c r="J90" s="297">
        <v>0.1275</v>
      </c>
      <c r="K90" s="298" t="s">
        <v>785</v>
      </c>
      <c r="L90" s="296">
        <v>4220843</v>
      </c>
      <c r="M90" s="285">
        <v>2.1499999999999998E-2</v>
      </c>
      <c r="N90" s="296">
        <v>19140</v>
      </c>
      <c r="O90" s="296">
        <v>-401100</v>
      </c>
      <c r="P90" s="303"/>
      <c r="Q90" s="303"/>
    </row>
    <row r="91" spans="1:17" x14ac:dyDescent="0.25">
      <c r="A91" s="303"/>
      <c r="B91" s="310" t="s">
        <v>700</v>
      </c>
      <c r="C91" s="298" t="s">
        <v>765</v>
      </c>
      <c r="D91" s="309">
        <v>55997193</v>
      </c>
      <c r="E91" s="296">
        <v>76916589</v>
      </c>
      <c r="F91" s="297">
        <v>0.86809999999999998</v>
      </c>
      <c r="G91" s="296">
        <v>122764977</v>
      </c>
      <c r="H91" s="297">
        <v>1.2999999999999999E-3</v>
      </c>
      <c r="I91" s="298">
        <v>17</v>
      </c>
      <c r="J91" s="297">
        <v>6.5699999999999995E-2</v>
      </c>
      <c r="K91" s="298" t="s">
        <v>785</v>
      </c>
      <c r="L91" s="296">
        <v>1870378</v>
      </c>
      <c r="M91" s="285">
        <v>1.52E-2</v>
      </c>
      <c r="N91" s="296">
        <v>10340</v>
      </c>
      <c r="O91" s="296">
        <v>-85569</v>
      </c>
      <c r="P91" s="303"/>
      <c r="Q91" s="303"/>
    </row>
    <row r="92" spans="1:17" x14ac:dyDescent="0.25">
      <c r="A92" s="303"/>
      <c r="B92" s="310" t="s">
        <v>700</v>
      </c>
      <c r="C92" s="298" t="s">
        <v>766</v>
      </c>
      <c r="D92" s="309">
        <v>2004658361</v>
      </c>
      <c r="E92" s="296">
        <v>57371744</v>
      </c>
      <c r="F92" s="297">
        <v>0.94030000000000002</v>
      </c>
      <c r="G92" s="296">
        <v>2058602707</v>
      </c>
      <c r="H92" s="297">
        <v>1.9E-3</v>
      </c>
      <c r="I92" s="298">
        <v>266</v>
      </c>
      <c r="J92" s="297">
        <v>0.1013</v>
      </c>
      <c r="K92" s="298" t="s">
        <v>785</v>
      </c>
      <c r="L92" s="296">
        <v>64016290</v>
      </c>
      <c r="M92" s="285">
        <v>3.1099999999999999E-2</v>
      </c>
      <c r="N92" s="296">
        <v>387360</v>
      </c>
      <c r="O92" s="296">
        <v>-6974535</v>
      </c>
      <c r="P92" s="303"/>
      <c r="Q92" s="303"/>
    </row>
    <row r="93" spans="1:17" x14ac:dyDescent="0.25">
      <c r="A93" s="303"/>
      <c r="B93" s="310" t="s">
        <v>700</v>
      </c>
      <c r="C93" s="298" t="s">
        <v>767</v>
      </c>
      <c r="D93" s="309">
        <v>2596808179</v>
      </c>
      <c r="E93" s="296">
        <v>325551419</v>
      </c>
      <c r="F93" s="297">
        <v>0.84470000000000001</v>
      </c>
      <c r="G93" s="296">
        <v>2871795066</v>
      </c>
      <c r="H93" s="297">
        <v>3.7000000000000002E-3</v>
      </c>
      <c r="I93" s="298">
        <v>577</v>
      </c>
      <c r="J93" s="297">
        <v>9.5299999999999996E-2</v>
      </c>
      <c r="K93" s="298" t="s">
        <v>785</v>
      </c>
      <c r="L93" s="296">
        <v>145564474</v>
      </c>
      <c r="M93" s="285">
        <v>5.0700000000000002E-2</v>
      </c>
      <c r="N93" s="296">
        <v>1064458</v>
      </c>
      <c r="O93" s="296">
        <v>-7343420</v>
      </c>
      <c r="P93" s="303"/>
      <c r="Q93" s="303"/>
    </row>
    <row r="94" spans="1:17" x14ac:dyDescent="0.25">
      <c r="A94" s="303"/>
      <c r="B94" s="310" t="s">
        <v>700</v>
      </c>
      <c r="C94" s="298" t="s">
        <v>768</v>
      </c>
      <c r="D94" s="309">
        <v>3335732943</v>
      </c>
      <c r="E94" s="296">
        <v>305553502</v>
      </c>
      <c r="F94" s="297">
        <v>0.77200000000000002</v>
      </c>
      <c r="G94" s="296">
        <v>3571606566</v>
      </c>
      <c r="H94" s="297">
        <v>5.8999999999999999E-3</v>
      </c>
      <c r="I94" s="298">
        <v>645</v>
      </c>
      <c r="J94" s="297">
        <v>0.107</v>
      </c>
      <c r="K94" s="298" t="s">
        <v>785</v>
      </c>
      <c r="L94" s="296">
        <v>269013533</v>
      </c>
      <c r="M94" s="285">
        <v>7.5300000000000006E-2</v>
      </c>
      <c r="N94" s="296">
        <v>2229505</v>
      </c>
      <c r="O94" s="296">
        <v>-11081092</v>
      </c>
      <c r="P94" s="303"/>
      <c r="Q94" s="303"/>
    </row>
    <row r="95" spans="1:17" x14ac:dyDescent="0.25">
      <c r="A95" s="303"/>
      <c r="B95" s="310" t="s">
        <v>700</v>
      </c>
      <c r="C95" s="298" t="s">
        <v>769</v>
      </c>
      <c r="D95" s="309">
        <v>19068069084</v>
      </c>
      <c r="E95" s="296">
        <v>2949795453</v>
      </c>
      <c r="F95" s="297">
        <v>0.47449999999999998</v>
      </c>
      <c r="G95" s="296">
        <v>20467817902</v>
      </c>
      <c r="H95" s="297">
        <v>1.4200000000000001E-2</v>
      </c>
      <c r="I95" s="296">
        <v>1782</v>
      </c>
      <c r="J95" s="297">
        <v>0.1094</v>
      </c>
      <c r="K95" s="298" t="s">
        <v>785</v>
      </c>
      <c r="L95" s="296">
        <v>2865329860</v>
      </c>
      <c r="M95" s="285">
        <v>0.14000000000000001</v>
      </c>
      <c r="N95" s="296">
        <v>32032479</v>
      </c>
      <c r="O95" s="296">
        <v>-68406979</v>
      </c>
      <c r="P95" s="303"/>
      <c r="Q95" s="303"/>
    </row>
    <row r="96" spans="1:17" x14ac:dyDescent="0.25">
      <c r="A96" s="303"/>
      <c r="B96" s="310" t="s">
        <v>700</v>
      </c>
      <c r="C96" s="298" t="s">
        <v>770</v>
      </c>
      <c r="D96" s="309">
        <v>13579729744</v>
      </c>
      <c r="E96" s="296">
        <v>681744578</v>
      </c>
      <c r="F96" s="297">
        <v>0.70309999999999995</v>
      </c>
      <c r="G96" s="296">
        <v>14059055506</v>
      </c>
      <c r="H96" s="297">
        <v>1.11E-2</v>
      </c>
      <c r="I96" s="296">
        <v>1363</v>
      </c>
      <c r="J96" s="297">
        <v>0.1089</v>
      </c>
      <c r="K96" s="298" t="s">
        <v>785</v>
      </c>
      <c r="L96" s="296">
        <v>1673097454</v>
      </c>
      <c r="M96" s="285">
        <v>0.11899999999999999</v>
      </c>
      <c r="N96" s="296">
        <v>17172359</v>
      </c>
      <c r="O96" s="296">
        <v>-48764351</v>
      </c>
      <c r="P96" s="303"/>
      <c r="Q96" s="303"/>
    </row>
    <row r="97" spans="1:17" x14ac:dyDescent="0.25">
      <c r="A97" s="303"/>
      <c r="B97" s="310" t="s">
        <v>700</v>
      </c>
      <c r="C97" s="298" t="s">
        <v>771</v>
      </c>
      <c r="D97" s="309">
        <v>5488339340</v>
      </c>
      <c r="E97" s="296">
        <v>2268050875</v>
      </c>
      <c r="F97" s="297">
        <v>0.40579999999999999</v>
      </c>
      <c r="G97" s="296">
        <v>6408762397</v>
      </c>
      <c r="H97" s="297">
        <v>2.0899999999999998E-2</v>
      </c>
      <c r="I97" s="298">
        <v>419</v>
      </c>
      <c r="J97" s="297">
        <v>0.1105</v>
      </c>
      <c r="K97" s="298" t="s">
        <v>785</v>
      </c>
      <c r="L97" s="296">
        <v>1192232407</v>
      </c>
      <c r="M97" s="285">
        <v>0.186</v>
      </c>
      <c r="N97" s="296">
        <v>14860120</v>
      </c>
      <c r="O97" s="296">
        <v>-19642627</v>
      </c>
      <c r="P97" s="303"/>
      <c r="Q97" s="303"/>
    </row>
    <row r="98" spans="1:17" x14ac:dyDescent="0.25">
      <c r="A98" s="303"/>
      <c r="B98" s="310" t="s">
        <v>700</v>
      </c>
      <c r="C98" s="298" t="s">
        <v>772</v>
      </c>
      <c r="D98" s="309">
        <v>4249414162</v>
      </c>
      <c r="E98" s="296">
        <v>287384445</v>
      </c>
      <c r="F98" s="297">
        <v>0.61629999999999996</v>
      </c>
      <c r="G98" s="296">
        <v>4426532737</v>
      </c>
      <c r="H98" s="297">
        <v>4.2099999999999999E-2</v>
      </c>
      <c r="I98" s="298">
        <v>823</v>
      </c>
      <c r="J98" s="297">
        <v>0.1076</v>
      </c>
      <c r="K98" s="298" t="s">
        <v>785</v>
      </c>
      <c r="L98" s="296">
        <v>1162313292</v>
      </c>
      <c r="M98" s="285">
        <v>0.2626</v>
      </c>
      <c r="N98" s="296">
        <v>20238060</v>
      </c>
      <c r="O98" s="296">
        <v>-20718215</v>
      </c>
      <c r="P98" s="303"/>
      <c r="Q98" s="303"/>
    </row>
    <row r="99" spans="1:17" x14ac:dyDescent="0.25">
      <c r="A99" s="303"/>
      <c r="B99" s="310" t="s">
        <v>700</v>
      </c>
      <c r="C99" s="298" t="s">
        <v>773</v>
      </c>
      <c r="D99" s="309">
        <v>3416808791</v>
      </c>
      <c r="E99" s="296">
        <v>249645611</v>
      </c>
      <c r="F99" s="297">
        <v>0.57779999999999998</v>
      </c>
      <c r="G99" s="296">
        <v>3561055055</v>
      </c>
      <c r="H99" s="297">
        <v>3.4599999999999999E-2</v>
      </c>
      <c r="I99" s="298">
        <v>585</v>
      </c>
      <c r="J99" s="297">
        <v>0.1061</v>
      </c>
      <c r="K99" s="298" t="s">
        <v>785</v>
      </c>
      <c r="L99" s="296">
        <v>837663947</v>
      </c>
      <c r="M99" s="285">
        <v>0.23519999999999999</v>
      </c>
      <c r="N99" s="296">
        <v>13025930</v>
      </c>
      <c r="O99" s="296">
        <v>-13948504</v>
      </c>
      <c r="P99" s="303"/>
      <c r="Q99" s="303"/>
    </row>
    <row r="100" spans="1:17" x14ac:dyDescent="0.25">
      <c r="A100" s="303"/>
      <c r="B100" s="310" t="s">
        <v>700</v>
      </c>
      <c r="C100" s="298" t="s">
        <v>774</v>
      </c>
      <c r="D100" s="309">
        <v>832605371</v>
      </c>
      <c r="E100" s="296">
        <v>37738834</v>
      </c>
      <c r="F100" s="297">
        <v>0.871</v>
      </c>
      <c r="G100" s="296">
        <v>865477681</v>
      </c>
      <c r="H100" s="297">
        <v>7.2999999999999995E-2</v>
      </c>
      <c r="I100" s="298">
        <v>238</v>
      </c>
      <c r="J100" s="297">
        <v>0.1137</v>
      </c>
      <c r="K100" s="298" t="s">
        <v>785</v>
      </c>
      <c r="L100" s="296">
        <v>324649345</v>
      </c>
      <c r="M100" s="285">
        <v>0.37509999999999999</v>
      </c>
      <c r="N100" s="296">
        <v>7212130</v>
      </c>
      <c r="O100" s="296">
        <v>-6769712</v>
      </c>
      <c r="P100" s="303"/>
      <c r="Q100" s="303"/>
    </row>
    <row r="101" spans="1:17" x14ac:dyDescent="0.25">
      <c r="A101" s="303"/>
      <c r="B101" s="310" t="s">
        <v>700</v>
      </c>
      <c r="C101" s="298" t="s">
        <v>775</v>
      </c>
      <c r="D101" s="309">
        <v>1008044928</v>
      </c>
      <c r="E101" s="296">
        <v>47060090</v>
      </c>
      <c r="F101" s="297">
        <v>0.81179999999999997</v>
      </c>
      <c r="G101" s="296">
        <v>1046249448</v>
      </c>
      <c r="H101" s="297">
        <v>0.32519999999999999</v>
      </c>
      <c r="I101" s="298">
        <v>202</v>
      </c>
      <c r="J101" s="297">
        <v>0.11219999999999999</v>
      </c>
      <c r="K101" s="298" t="s">
        <v>785</v>
      </c>
      <c r="L101" s="296">
        <v>470275623</v>
      </c>
      <c r="M101" s="285">
        <v>0.44950000000000001</v>
      </c>
      <c r="N101" s="296">
        <v>37094739</v>
      </c>
      <c r="O101" s="296">
        <v>-23913802</v>
      </c>
      <c r="P101" s="303"/>
      <c r="Q101" s="303"/>
    </row>
    <row r="102" spans="1:17" x14ac:dyDescent="0.25">
      <c r="A102" s="303"/>
      <c r="B102" s="310" t="s">
        <v>700</v>
      </c>
      <c r="C102" s="298" t="s">
        <v>776</v>
      </c>
      <c r="D102" s="309">
        <v>564581756</v>
      </c>
      <c r="E102" s="296">
        <v>13821901</v>
      </c>
      <c r="F102" s="297">
        <v>0.80459999999999998</v>
      </c>
      <c r="G102" s="296">
        <v>575703323</v>
      </c>
      <c r="H102" s="297">
        <v>0.16880000000000001</v>
      </c>
      <c r="I102" s="298">
        <v>67</v>
      </c>
      <c r="J102" s="297">
        <v>0.11559999999999999</v>
      </c>
      <c r="K102" s="298" t="s">
        <v>785</v>
      </c>
      <c r="L102" s="296">
        <v>291256321</v>
      </c>
      <c r="M102" s="285">
        <v>0.50590000000000002</v>
      </c>
      <c r="N102" s="296">
        <v>11159757</v>
      </c>
      <c r="O102" s="296">
        <v>-13945119</v>
      </c>
      <c r="P102" s="303"/>
      <c r="Q102" s="303"/>
    </row>
    <row r="103" spans="1:17" x14ac:dyDescent="0.25">
      <c r="A103" s="303"/>
      <c r="B103" s="310" t="s">
        <v>700</v>
      </c>
      <c r="C103" s="298" t="s">
        <v>777</v>
      </c>
      <c r="D103" s="309">
        <v>135368515</v>
      </c>
      <c r="E103" s="296">
        <v>33238189</v>
      </c>
      <c r="F103" s="297">
        <v>0.81479999999999997</v>
      </c>
      <c r="G103" s="296">
        <v>162451468</v>
      </c>
      <c r="H103" s="297">
        <v>0.22700000000000001</v>
      </c>
      <c r="I103" s="298">
        <v>112</v>
      </c>
      <c r="J103" s="297">
        <v>0.1139</v>
      </c>
      <c r="K103" s="298" t="s">
        <v>785</v>
      </c>
      <c r="L103" s="296">
        <v>85966471</v>
      </c>
      <c r="M103" s="285">
        <v>0.5292</v>
      </c>
      <c r="N103" s="296">
        <v>4237991</v>
      </c>
      <c r="O103" s="296">
        <v>-6617059</v>
      </c>
      <c r="P103" s="303"/>
      <c r="Q103" s="303"/>
    </row>
    <row r="104" spans="1:17" x14ac:dyDescent="0.25">
      <c r="A104" s="303"/>
      <c r="B104" s="310" t="s">
        <v>700</v>
      </c>
      <c r="C104" s="298" t="s">
        <v>778</v>
      </c>
      <c r="D104" s="309">
        <v>308094657</v>
      </c>
      <c r="E104" s="298" t="s">
        <v>779</v>
      </c>
      <c r="F104" s="297">
        <v>0</v>
      </c>
      <c r="G104" s="296">
        <v>308094657</v>
      </c>
      <c r="H104" s="297">
        <v>0.66920000000000002</v>
      </c>
      <c r="I104" s="298">
        <v>23</v>
      </c>
      <c r="J104" s="297">
        <v>0.10489999999999999</v>
      </c>
      <c r="K104" s="298" t="s">
        <v>785</v>
      </c>
      <c r="L104" s="296">
        <v>93052831</v>
      </c>
      <c r="M104" s="285">
        <v>0.30199999999999999</v>
      </c>
      <c r="N104" s="296">
        <v>21696991</v>
      </c>
      <c r="O104" s="296">
        <v>-3351624</v>
      </c>
      <c r="P104" s="303"/>
      <c r="Q104" s="303"/>
    </row>
    <row r="105" spans="1:17" x14ac:dyDescent="0.25">
      <c r="A105" s="303"/>
      <c r="B105" s="305" t="s">
        <v>700</v>
      </c>
      <c r="C105" s="298" t="s">
        <v>780</v>
      </c>
      <c r="D105" s="309">
        <v>318583575</v>
      </c>
      <c r="E105" s="296">
        <v>12772357</v>
      </c>
      <c r="F105" s="297">
        <v>0.78059999999999996</v>
      </c>
      <c r="G105" s="296">
        <v>328554201</v>
      </c>
      <c r="H105" s="297">
        <v>1</v>
      </c>
      <c r="I105" s="298">
        <v>142</v>
      </c>
      <c r="J105" s="297">
        <v>0.12859999999999999</v>
      </c>
      <c r="K105" s="298" t="s">
        <v>785</v>
      </c>
      <c r="L105" s="296">
        <v>351684554</v>
      </c>
      <c r="M105" s="285">
        <v>1.0704</v>
      </c>
      <c r="N105" s="296">
        <v>24735572</v>
      </c>
      <c r="O105" s="296">
        <v>-25427266</v>
      </c>
      <c r="P105" s="303"/>
      <c r="Q105" s="303"/>
    </row>
    <row r="106" spans="1:17" ht="14.25" customHeight="1" x14ac:dyDescent="0.25">
      <c r="A106" s="303"/>
      <c r="B106" s="1307" t="s">
        <v>781</v>
      </c>
      <c r="C106" s="1308"/>
      <c r="D106" s="309">
        <v>32826683779</v>
      </c>
      <c r="E106" s="309">
        <v>4097338600</v>
      </c>
      <c r="F106" s="311">
        <v>0.59489999999999998</v>
      </c>
      <c r="G106" s="309">
        <v>35090285558</v>
      </c>
      <c r="H106" s="311">
        <v>3.3700000000000001E-2</v>
      </c>
      <c r="I106" s="309">
        <v>4476</v>
      </c>
      <c r="J106" s="311">
        <v>0.1075</v>
      </c>
      <c r="K106" s="306" t="s">
        <v>785</v>
      </c>
      <c r="L106" s="309">
        <v>5334288847</v>
      </c>
      <c r="M106" s="311">
        <v>0.152</v>
      </c>
      <c r="N106" s="309">
        <v>117811652</v>
      </c>
      <c r="O106" s="309">
        <v>-164351977</v>
      </c>
      <c r="P106" s="303"/>
      <c r="Q106" s="303"/>
    </row>
    <row r="107" spans="1:17" x14ac:dyDescent="0.25">
      <c r="A107" s="303"/>
      <c r="B107" s="303"/>
      <c r="C107" s="303"/>
      <c r="D107" s="303"/>
      <c r="E107" s="303"/>
      <c r="F107" s="303"/>
      <c r="G107" s="303"/>
      <c r="H107" s="303"/>
      <c r="I107" s="303"/>
      <c r="J107" s="303"/>
      <c r="K107" s="303"/>
      <c r="L107" s="303"/>
      <c r="M107" s="303"/>
      <c r="N107" s="303"/>
      <c r="O107" s="303"/>
      <c r="P107" s="303"/>
      <c r="Q107" s="303"/>
    </row>
    <row r="108" spans="1:17" x14ac:dyDescent="0.25">
      <c r="A108" s="303"/>
      <c r="B108" s="887" t="s">
        <v>789</v>
      </c>
      <c r="C108" s="888" t="s">
        <v>700</v>
      </c>
      <c r="D108" s="889" t="s">
        <v>700</v>
      </c>
      <c r="E108" s="889" t="s">
        <v>700</v>
      </c>
      <c r="F108" s="889" t="s">
        <v>700</v>
      </c>
      <c r="G108" s="889" t="s">
        <v>700</v>
      </c>
      <c r="H108" s="889" t="s">
        <v>700</v>
      </c>
      <c r="I108" s="889" t="s">
        <v>700</v>
      </c>
      <c r="J108" s="889" t="s">
        <v>700</v>
      </c>
      <c r="K108" s="889" t="s">
        <v>700</v>
      </c>
      <c r="L108" s="889" t="s">
        <v>700</v>
      </c>
      <c r="M108" s="889" t="s">
        <v>700</v>
      </c>
      <c r="N108" s="889" t="s">
        <v>700</v>
      </c>
      <c r="O108" s="889" t="s">
        <v>700</v>
      </c>
      <c r="P108" s="303"/>
      <c r="Q108" s="303"/>
    </row>
    <row r="109" spans="1:17" x14ac:dyDescent="0.25">
      <c r="A109" s="303"/>
      <c r="B109" s="308" t="s">
        <v>700</v>
      </c>
      <c r="C109" s="298" t="s">
        <v>763</v>
      </c>
      <c r="D109" s="309">
        <v>1752062652</v>
      </c>
      <c r="E109" s="296">
        <v>2777167531</v>
      </c>
      <c r="F109" s="297">
        <v>0.7611</v>
      </c>
      <c r="G109" s="296">
        <v>3865859807</v>
      </c>
      <c r="H109" s="297">
        <v>1E-3</v>
      </c>
      <c r="I109" s="296">
        <v>32403</v>
      </c>
      <c r="J109" s="297">
        <v>0.41570000000000001</v>
      </c>
      <c r="K109" s="298" t="s">
        <v>785</v>
      </c>
      <c r="L109" s="296">
        <v>410191550</v>
      </c>
      <c r="M109" s="285">
        <v>0.1061</v>
      </c>
      <c r="N109" s="296">
        <v>1561909</v>
      </c>
      <c r="O109" s="296">
        <v>-14381983</v>
      </c>
      <c r="P109" s="303"/>
      <c r="Q109" s="303"/>
    </row>
    <row r="110" spans="1:17" x14ac:dyDescent="0.25">
      <c r="A110" s="303"/>
      <c r="B110" s="310" t="s">
        <v>700</v>
      </c>
      <c r="C110" s="298" t="s">
        <v>764</v>
      </c>
      <c r="D110" s="309">
        <v>1038776780</v>
      </c>
      <c r="E110" s="296">
        <v>1688603349</v>
      </c>
      <c r="F110" s="297">
        <v>0.75309999999999999</v>
      </c>
      <c r="G110" s="296">
        <v>2310383444</v>
      </c>
      <c r="H110" s="297">
        <v>8.0000000000000004E-4</v>
      </c>
      <c r="I110" s="296">
        <v>19031</v>
      </c>
      <c r="J110" s="297">
        <v>0.4017</v>
      </c>
      <c r="K110" s="298" t="s">
        <v>785</v>
      </c>
      <c r="L110" s="296">
        <v>204242457</v>
      </c>
      <c r="M110" s="285">
        <v>8.8400000000000006E-2</v>
      </c>
      <c r="N110" s="296">
        <v>733311</v>
      </c>
      <c r="O110" s="296">
        <v>-1636579</v>
      </c>
      <c r="P110" s="303"/>
      <c r="Q110" s="303"/>
    </row>
    <row r="111" spans="1:17" x14ac:dyDescent="0.25">
      <c r="A111" s="303"/>
      <c r="B111" s="310" t="s">
        <v>700</v>
      </c>
      <c r="C111" s="298" t="s">
        <v>765</v>
      </c>
      <c r="D111" s="309">
        <v>713285872</v>
      </c>
      <c r="E111" s="296">
        <v>1088564181</v>
      </c>
      <c r="F111" s="297">
        <v>0.77370000000000005</v>
      </c>
      <c r="G111" s="296">
        <v>1555476364</v>
      </c>
      <c r="H111" s="297">
        <v>1.1999999999999999E-3</v>
      </c>
      <c r="I111" s="296">
        <v>13372</v>
      </c>
      <c r="J111" s="297">
        <v>0.43659999999999999</v>
      </c>
      <c r="K111" s="298" t="s">
        <v>785</v>
      </c>
      <c r="L111" s="296">
        <v>205949092</v>
      </c>
      <c r="M111" s="285">
        <v>0.13239999999999999</v>
      </c>
      <c r="N111" s="296">
        <v>828597</v>
      </c>
      <c r="O111" s="296">
        <v>-12745403</v>
      </c>
      <c r="P111" s="303"/>
      <c r="Q111" s="303"/>
    </row>
    <row r="112" spans="1:17" x14ac:dyDescent="0.25">
      <c r="A112" s="303"/>
      <c r="B112" s="310" t="s">
        <v>700</v>
      </c>
      <c r="C112" s="298" t="s">
        <v>766</v>
      </c>
      <c r="D112" s="309">
        <v>792446634</v>
      </c>
      <c r="E112" s="296">
        <v>765013502</v>
      </c>
      <c r="F112" s="297">
        <v>0.78620000000000001</v>
      </c>
      <c r="G112" s="296">
        <v>1393919578</v>
      </c>
      <c r="H112" s="297">
        <v>1.9E-3</v>
      </c>
      <c r="I112" s="296">
        <v>11204</v>
      </c>
      <c r="J112" s="297">
        <v>0.43080000000000002</v>
      </c>
      <c r="K112" s="298" t="s">
        <v>785</v>
      </c>
      <c r="L112" s="296">
        <v>251326243</v>
      </c>
      <c r="M112" s="285">
        <v>0.18029999999999999</v>
      </c>
      <c r="N112" s="296">
        <v>1162521</v>
      </c>
      <c r="O112" s="296">
        <v>-25817488</v>
      </c>
      <c r="P112" s="303"/>
      <c r="Q112" s="303"/>
    </row>
    <row r="113" spans="1:17" x14ac:dyDescent="0.25">
      <c r="A113" s="303"/>
      <c r="B113" s="310" t="s">
        <v>700</v>
      </c>
      <c r="C113" s="298" t="s">
        <v>767</v>
      </c>
      <c r="D113" s="309">
        <v>1092062817</v>
      </c>
      <c r="E113" s="296">
        <v>742061630</v>
      </c>
      <c r="F113" s="297">
        <v>0.81469999999999998</v>
      </c>
      <c r="G113" s="296">
        <v>1696636611</v>
      </c>
      <c r="H113" s="297">
        <v>3.5000000000000001E-3</v>
      </c>
      <c r="I113" s="296">
        <v>10021</v>
      </c>
      <c r="J113" s="297">
        <v>0.4269</v>
      </c>
      <c r="K113" s="298" t="s">
        <v>785</v>
      </c>
      <c r="L113" s="296">
        <v>445494469</v>
      </c>
      <c r="M113" s="285">
        <v>0.2626</v>
      </c>
      <c r="N113" s="296">
        <v>2545864</v>
      </c>
      <c r="O113" s="296">
        <v>-27922409</v>
      </c>
      <c r="P113" s="303"/>
      <c r="Q113" s="303"/>
    </row>
    <row r="114" spans="1:17" x14ac:dyDescent="0.25">
      <c r="A114" s="303"/>
      <c r="B114" s="310" t="s">
        <v>700</v>
      </c>
      <c r="C114" s="298" t="s">
        <v>768</v>
      </c>
      <c r="D114" s="309">
        <v>364649900</v>
      </c>
      <c r="E114" s="296">
        <v>302141896</v>
      </c>
      <c r="F114" s="297">
        <v>0.79710000000000003</v>
      </c>
      <c r="G114" s="296">
        <v>605465387</v>
      </c>
      <c r="H114" s="297">
        <v>6.1000000000000004E-3</v>
      </c>
      <c r="I114" s="296">
        <v>3400</v>
      </c>
      <c r="J114" s="297">
        <v>0.46879999999999999</v>
      </c>
      <c r="K114" s="298" t="s">
        <v>785</v>
      </c>
      <c r="L114" s="296">
        <v>239267618</v>
      </c>
      <c r="M114" s="285">
        <v>0.3952</v>
      </c>
      <c r="N114" s="296">
        <v>1712678</v>
      </c>
      <c r="O114" s="296">
        <v>-14818485</v>
      </c>
      <c r="P114" s="303"/>
      <c r="Q114" s="303"/>
    </row>
    <row r="115" spans="1:17" x14ac:dyDescent="0.25">
      <c r="A115" s="303"/>
      <c r="B115" s="310" t="s">
        <v>700</v>
      </c>
      <c r="C115" s="298" t="s">
        <v>769</v>
      </c>
      <c r="D115" s="309">
        <v>5349532455</v>
      </c>
      <c r="E115" s="296">
        <v>627948928</v>
      </c>
      <c r="F115" s="297">
        <v>0.78939999999999999</v>
      </c>
      <c r="G115" s="296">
        <v>5845160593</v>
      </c>
      <c r="H115" s="297">
        <v>1.47E-2</v>
      </c>
      <c r="I115" s="296">
        <v>61584</v>
      </c>
      <c r="J115" s="297">
        <v>0.2747</v>
      </c>
      <c r="K115" s="298" t="s">
        <v>785</v>
      </c>
      <c r="L115" s="296">
        <v>1962300414</v>
      </c>
      <c r="M115" s="285">
        <v>0.3357</v>
      </c>
      <c r="N115" s="296">
        <v>23283484</v>
      </c>
      <c r="O115" s="296">
        <v>-61302934</v>
      </c>
      <c r="P115" s="303"/>
      <c r="Q115" s="303"/>
    </row>
    <row r="116" spans="1:17" x14ac:dyDescent="0.25">
      <c r="A116" s="303"/>
      <c r="B116" s="310" t="s">
        <v>700</v>
      </c>
      <c r="C116" s="298" t="s">
        <v>770</v>
      </c>
      <c r="D116" s="309">
        <v>4058014294</v>
      </c>
      <c r="E116" s="296">
        <v>505470625</v>
      </c>
      <c r="F116" s="297">
        <v>0.78369999999999995</v>
      </c>
      <c r="G116" s="296">
        <v>4454140401</v>
      </c>
      <c r="H116" s="297">
        <v>1.2800000000000001E-2</v>
      </c>
      <c r="I116" s="296">
        <v>46408</v>
      </c>
      <c r="J116" s="297">
        <v>0.2712</v>
      </c>
      <c r="K116" s="298" t="s">
        <v>785</v>
      </c>
      <c r="L116" s="296">
        <v>1416260774</v>
      </c>
      <c r="M116" s="285">
        <v>0.318</v>
      </c>
      <c r="N116" s="296">
        <v>15125975</v>
      </c>
      <c r="O116" s="296">
        <v>-43655932</v>
      </c>
      <c r="P116" s="303"/>
      <c r="Q116" s="303"/>
    </row>
    <row r="117" spans="1:17" x14ac:dyDescent="0.25">
      <c r="A117" s="303"/>
      <c r="B117" s="310" t="s">
        <v>700</v>
      </c>
      <c r="C117" s="298" t="s">
        <v>771</v>
      </c>
      <c r="D117" s="309">
        <v>1291518161</v>
      </c>
      <c r="E117" s="296">
        <v>122478303</v>
      </c>
      <c r="F117" s="297">
        <v>0.81279999999999997</v>
      </c>
      <c r="G117" s="296">
        <v>1391020192</v>
      </c>
      <c r="H117" s="297">
        <v>2.0500000000000001E-2</v>
      </c>
      <c r="I117" s="296">
        <v>15176</v>
      </c>
      <c r="J117" s="297">
        <v>0.28570000000000001</v>
      </c>
      <c r="K117" s="298" t="s">
        <v>785</v>
      </c>
      <c r="L117" s="296">
        <v>546039640</v>
      </c>
      <c r="M117" s="285">
        <v>0.39250000000000002</v>
      </c>
      <c r="N117" s="296">
        <v>8157509</v>
      </c>
      <c r="O117" s="296">
        <v>-17647002</v>
      </c>
      <c r="P117" s="303"/>
      <c r="Q117" s="303"/>
    </row>
    <row r="118" spans="1:17" x14ac:dyDescent="0.25">
      <c r="A118" s="303"/>
      <c r="B118" s="310" t="s">
        <v>700</v>
      </c>
      <c r="C118" s="298" t="s">
        <v>772</v>
      </c>
      <c r="D118" s="309">
        <v>1270094223</v>
      </c>
      <c r="E118" s="296">
        <v>227747954</v>
      </c>
      <c r="F118" s="297">
        <v>0.54749999999999999</v>
      </c>
      <c r="G118" s="296">
        <v>1394191049</v>
      </c>
      <c r="H118" s="297">
        <v>4.4400000000000002E-2</v>
      </c>
      <c r="I118" s="296">
        <v>11753</v>
      </c>
      <c r="J118" s="297">
        <v>0.27429999999999999</v>
      </c>
      <c r="K118" s="298" t="s">
        <v>785</v>
      </c>
      <c r="L118" s="296">
        <v>587651143</v>
      </c>
      <c r="M118" s="285">
        <v>0.42149999999999999</v>
      </c>
      <c r="N118" s="296">
        <v>16812219</v>
      </c>
      <c r="O118" s="296">
        <v>-35387452</v>
      </c>
      <c r="P118" s="303"/>
      <c r="Q118" s="303"/>
    </row>
    <row r="119" spans="1:17" x14ac:dyDescent="0.25">
      <c r="A119" s="303"/>
      <c r="B119" s="310" t="s">
        <v>700</v>
      </c>
      <c r="C119" s="298" t="s">
        <v>773</v>
      </c>
      <c r="D119" s="309">
        <v>907688841</v>
      </c>
      <c r="E119" s="296">
        <v>167803346</v>
      </c>
      <c r="F119" s="297">
        <v>0.58589999999999998</v>
      </c>
      <c r="G119" s="296">
        <v>1005416899</v>
      </c>
      <c r="H119" s="297">
        <v>3.2199999999999999E-2</v>
      </c>
      <c r="I119" s="296">
        <v>8100</v>
      </c>
      <c r="J119" s="297">
        <v>0.27950000000000003</v>
      </c>
      <c r="K119" s="298" t="s">
        <v>785</v>
      </c>
      <c r="L119" s="296">
        <v>419732085</v>
      </c>
      <c r="M119" s="285">
        <v>0.41749999999999998</v>
      </c>
      <c r="N119" s="296">
        <v>9206042</v>
      </c>
      <c r="O119" s="296">
        <v>-21668667</v>
      </c>
      <c r="P119" s="303"/>
      <c r="Q119" s="303"/>
    </row>
    <row r="120" spans="1:17" x14ac:dyDescent="0.25">
      <c r="A120" s="303"/>
      <c r="B120" s="310" t="s">
        <v>700</v>
      </c>
      <c r="C120" s="298" t="s">
        <v>774</v>
      </c>
      <c r="D120" s="309">
        <v>362405381</v>
      </c>
      <c r="E120" s="296">
        <v>59944608</v>
      </c>
      <c r="F120" s="297">
        <v>0.44</v>
      </c>
      <c r="G120" s="296">
        <v>388774150</v>
      </c>
      <c r="H120" s="297">
        <v>7.5800000000000006E-2</v>
      </c>
      <c r="I120" s="296">
        <v>3653</v>
      </c>
      <c r="J120" s="297">
        <v>0.26090000000000002</v>
      </c>
      <c r="K120" s="298" t="s">
        <v>785</v>
      </c>
      <c r="L120" s="296">
        <v>167919059</v>
      </c>
      <c r="M120" s="285">
        <v>0.43190000000000001</v>
      </c>
      <c r="N120" s="296">
        <v>7606178</v>
      </c>
      <c r="O120" s="296">
        <v>-13718785</v>
      </c>
      <c r="P120" s="303"/>
      <c r="Q120" s="303"/>
    </row>
    <row r="121" spans="1:17" x14ac:dyDescent="0.25">
      <c r="A121" s="303"/>
      <c r="B121" s="310" t="s">
        <v>700</v>
      </c>
      <c r="C121" s="298" t="s">
        <v>775</v>
      </c>
      <c r="D121" s="309">
        <v>220088721</v>
      </c>
      <c r="E121" s="296">
        <v>27558986</v>
      </c>
      <c r="F121" s="297">
        <v>0.54949999999999999</v>
      </c>
      <c r="G121" s="296">
        <v>235038872</v>
      </c>
      <c r="H121" s="297">
        <v>0.20119999999999999</v>
      </c>
      <c r="I121" s="296">
        <v>3170</v>
      </c>
      <c r="J121" s="297">
        <v>0.31340000000000001</v>
      </c>
      <c r="K121" s="298" t="s">
        <v>785</v>
      </c>
      <c r="L121" s="296">
        <v>169939397</v>
      </c>
      <c r="M121" s="285">
        <v>0.72299999999999998</v>
      </c>
      <c r="N121" s="296">
        <v>14354143</v>
      </c>
      <c r="O121" s="296">
        <v>-29925425</v>
      </c>
      <c r="P121" s="303"/>
      <c r="Q121" s="303"/>
    </row>
    <row r="122" spans="1:17" x14ac:dyDescent="0.25">
      <c r="A122" s="303"/>
      <c r="B122" s="310" t="s">
        <v>700</v>
      </c>
      <c r="C122" s="298" t="s">
        <v>776</v>
      </c>
      <c r="D122" s="309">
        <v>76249260</v>
      </c>
      <c r="E122" s="296">
        <v>13927044</v>
      </c>
      <c r="F122" s="297">
        <v>0.39979999999999999</v>
      </c>
      <c r="G122" s="296">
        <v>81626224</v>
      </c>
      <c r="H122" s="297">
        <v>0.15740000000000001</v>
      </c>
      <c r="I122" s="296">
        <v>1352</v>
      </c>
      <c r="J122" s="297">
        <v>0.31809999999999999</v>
      </c>
      <c r="K122" s="298" t="s">
        <v>785</v>
      </c>
      <c r="L122" s="296">
        <v>54211698</v>
      </c>
      <c r="M122" s="285">
        <v>0.66410000000000002</v>
      </c>
      <c r="N122" s="296">
        <v>3917338</v>
      </c>
      <c r="O122" s="296">
        <v>-7278795</v>
      </c>
      <c r="P122" s="303"/>
      <c r="Q122" s="303"/>
    </row>
    <row r="123" spans="1:17" x14ac:dyDescent="0.25">
      <c r="A123" s="303"/>
      <c r="B123" s="310" t="s">
        <v>700</v>
      </c>
      <c r="C123" s="298" t="s">
        <v>777</v>
      </c>
      <c r="D123" s="309">
        <v>127328799</v>
      </c>
      <c r="E123" s="296">
        <v>13174396</v>
      </c>
      <c r="F123" s="297">
        <v>0.72250000000000003</v>
      </c>
      <c r="G123" s="296">
        <v>136844398</v>
      </c>
      <c r="H123" s="297">
        <v>0.20960000000000001</v>
      </c>
      <c r="I123" s="296">
        <v>1647</v>
      </c>
      <c r="J123" s="297">
        <v>0.32079999999999997</v>
      </c>
      <c r="K123" s="298" t="s">
        <v>785</v>
      </c>
      <c r="L123" s="296">
        <v>105184716</v>
      </c>
      <c r="M123" s="285">
        <v>0.76859999999999995</v>
      </c>
      <c r="N123" s="296">
        <v>9111147</v>
      </c>
      <c r="O123" s="296">
        <v>-20119664</v>
      </c>
      <c r="P123" s="303"/>
      <c r="Q123" s="303"/>
    </row>
    <row r="124" spans="1:17" x14ac:dyDescent="0.25">
      <c r="A124" s="303"/>
      <c r="B124" s="310" t="s">
        <v>700</v>
      </c>
      <c r="C124" s="298" t="s">
        <v>778</v>
      </c>
      <c r="D124" s="309">
        <v>16510661</v>
      </c>
      <c r="E124" s="296">
        <v>457545</v>
      </c>
      <c r="F124" s="297">
        <v>0.12590000000000001</v>
      </c>
      <c r="G124" s="296">
        <v>16568249</v>
      </c>
      <c r="H124" s="297">
        <v>0.34749999999999998</v>
      </c>
      <c r="I124" s="298">
        <v>171</v>
      </c>
      <c r="J124" s="297">
        <v>0.2298</v>
      </c>
      <c r="K124" s="298" t="s">
        <v>785</v>
      </c>
      <c r="L124" s="296">
        <v>10542984</v>
      </c>
      <c r="M124" s="285">
        <v>0.63629999999999998</v>
      </c>
      <c r="N124" s="296">
        <v>1325658</v>
      </c>
      <c r="O124" s="296">
        <v>-2526966</v>
      </c>
      <c r="P124" s="303"/>
      <c r="Q124" s="303"/>
    </row>
    <row r="125" spans="1:17" x14ac:dyDescent="0.25">
      <c r="A125" s="303"/>
      <c r="B125" s="305" t="s">
        <v>700</v>
      </c>
      <c r="C125" s="298" t="s">
        <v>780</v>
      </c>
      <c r="D125" s="309">
        <v>328111170</v>
      </c>
      <c r="E125" s="296">
        <v>39900936</v>
      </c>
      <c r="F125" s="297">
        <v>0.1022</v>
      </c>
      <c r="G125" s="296">
        <v>332100008</v>
      </c>
      <c r="H125" s="297">
        <v>1</v>
      </c>
      <c r="I125" s="296">
        <v>2994</v>
      </c>
      <c r="J125" s="297">
        <v>0.39510000000000001</v>
      </c>
      <c r="K125" s="298" t="s">
        <v>785</v>
      </c>
      <c r="L125" s="296">
        <v>324993351</v>
      </c>
      <c r="M125" s="285">
        <v>0.97860000000000003</v>
      </c>
      <c r="N125" s="296">
        <v>200078741</v>
      </c>
      <c r="O125" s="296">
        <v>-191142055</v>
      </c>
      <c r="P125" s="303"/>
      <c r="Q125" s="303"/>
    </row>
    <row r="126" spans="1:17" ht="14.25" customHeight="1" x14ac:dyDescent="0.25">
      <c r="A126" s="303"/>
      <c r="B126" s="1307" t="s">
        <v>781</v>
      </c>
      <c r="C126" s="1308"/>
      <c r="D126" s="309">
        <v>11169048572</v>
      </c>
      <c r="E126" s="309">
        <v>5509541363</v>
      </c>
      <c r="F126" s="311">
        <v>0.74460000000000004</v>
      </c>
      <c r="G126" s="309">
        <v>15368371906</v>
      </c>
      <c r="H126" s="311">
        <v>3.5299999999999998E-2</v>
      </c>
      <c r="I126" s="309">
        <v>136529</v>
      </c>
      <c r="J126" s="311">
        <v>0.35189999999999999</v>
      </c>
      <c r="K126" s="306" t="s">
        <v>785</v>
      </c>
      <c r="L126" s="309">
        <v>4391164185</v>
      </c>
      <c r="M126" s="311">
        <v>0.28570000000000001</v>
      </c>
      <c r="N126" s="309">
        <v>261511559</v>
      </c>
      <c r="O126" s="309">
        <v>-400698230</v>
      </c>
      <c r="P126" s="303"/>
      <c r="Q126" s="303"/>
    </row>
    <row r="127" spans="1:17" x14ac:dyDescent="0.25">
      <c r="A127" s="303"/>
      <c r="B127" s="303"/>
      <c r="C127" s="303"/>
      <c r="D127" s="303"/>
      <c r="E127" s="303"/>
      <c r="F127" s="303"/>
      <c r="G127" s="303"/>
      <c r="H127" s="303"/>
      <c r="I127" s="303"/>
      <c r="J127" s="303"/>
      <c r="K127" s="303"/>
      <c r="L127" s="303"/>
      <c r="M127" s="303"/>
      <c r="N127" s="303"/>
      <c r="O127" s="303"/>
      <c r="P127" s="303"/>
      <c r="Q127" s="303"/>
    </row>
    <row r="128" spans="1:17" x14ac:dyDescent="0.25">
      <c r="A128" s="303"/>
      <c r="B128" s="887" t="s">
        <v>790</v>
      </c>
      <c r="C128" s="888" t="s">
        <v>700</v>
      </c>
      <c r="D128" s="889" t="s">
        <v>700</v>
      </c>
      <c r="E128" s="889" t="s">
        <v>700</v>
      </c>
      <c r="F128" s="889" t="s">
        <v>700</v>
      </c>
      <c r="G128" s="889" t="s">
        <v>700</v>
      </c>
      <c r="H128" s="889" t="s">
        <v>700</v>
      </c>
      <c r="I128" s="889" t="s">
        <v>700</v>
      </c>
      <c r="J128" s="889" t="s">
        <v>700</v>
      </c>
      <c r="K128" s="889" t="s">
        <v>700</v>
      </c>
      <c r="L128" s="889" t="s">
        <v>700</v>
      </c>
      <c r="M128" s="889" t="s">
        <v>700</v>
      </c>
      <c r="N128" s="889" t="s">
        <v>700</v>
      </c>
      <c r="O128" s="889" t="s">
        <v>700</v>
      </c>
      <c r="P128" s="303"/>
      <c r="Q128" s="303"/>
    </row>
    <row r="129" spans="1:17" x14ac:dyDescent="0.25">
      <c r="A129" s="303"/>
      <c r="B129" s="308" t="s">
        <v>700</v>
      </c>
      <c r="C129" s="298" t="s">
        <v>763</v>
      </c>
      <c r="D129" s="309">
        <v>31473414</v>
      </c>
      <c r="E129" s="296">
        <v>565051092</v>
      </c>
      <c r="F129" s="297">
        <v>0.68510000000000004</v>
      </c>
      <c r="G129" s="296">
        <v>418592285</v>
      </c>
      <c r="H129" s="297">
        <v>1.1000000000000001E-3</v>
      </c>
      <c r="I129" s="298">
        <v>44</v>
      </c>
      <c r="J129" s="297">
        <v>0.45429999999999998</v>
      </c>
      <c r="K129" s="298" t="s">
        <v>785</v>
      </c>
      <c r="L129" s="296">
        <v>42018084</v>
      </c>
      <c r="M129" s="285">
        <v>0.1004</v>
      </c>
      <c r="N129" s="296">
        <v>207292</v>
      </c>
      <c r="O129" s="296">
        <v>-325247</v>
      </c>
      <c r="P129" s="303"/>
      <c r="Q129" s="303"/>
    </row>
    <row r="130" spans="1:17" x14ac:dyDescent="0.25">
      <c r="A130" s="303"/>
      <c r="B130" s="310" t="s">
        <v>700</v>
      </c>
      <c r="C130" s="298" t="s">
        <v>764</v>
      </c>
      <c r="D130" s="309">
        <v>12320235</v>
      </c>
      <c r="E130" s="296">
        <v>103383596</v>
      </c>
      <c r="F130" s="297">
        <v>0.76300000000000001</v>
      </c>
      <c r="G130" s="296">
        <v>91198161</v>
      </c>
      <c r="H130" s="297">
        <v>5.0000000000000001E-4</v>
      </c>
      <c r="I130" s="298">
        <v>17</v>
      </c>
      <c r="J130" s="297">
        <v>0.47849999999999998</v>
      </c>
      <c r="K130" s="298" t="s">
        <v>785</v>
      </c>
      <c r="L130" s="296">
        <v>5924131</v>
      </c>
      <c r="M130" s="285">
        <v>6.5000000000000002E-2</v>
      </c>
      <c r="N130" s="296">
        <v>26356</v>
      </c>
      <c r="O130" s="296">
        <v>-39257</v>
      </c>
      <c r="P130" s="303"/>
      <c r="Q130" s="303"/>
    </row>
    <row r="131" spans="1:17" x14ac:dyDescent="0.25">
      <c r="A131" s="303"/>
      <c r="B131" s="310" t="s">
        <v>700</v>
      </c>
      <c r="C131" s="298" t="s">
        <v>765</v>
      </c>
      <c r="D131" s="309">
        <v>19153179</v>
      </c>
      <c r="E131" s="296">
        <v>461667496</v>
      </c>
      <c r="F131" s="297">
        <v>0.66769999999999996</v>
      </c>
      <c r="G131" s="296">
        <v>327394124</v>
      </c>
      <c r="H131" s="297">
        <v>1.1999999999999999E-3</v>
      </c>
      <c r="I131" s="298">
        <v>27</v>
      </c>
      <c r="J131" s="297">
        <v>0.4476</v>
      </c>
      <c r="K131" s="298" t="s">
        <v>785</v>
      </c>
      <c r="L131" s="296">
        <v>36093953</v>
      </c>
      <c r="M131" s="285">
        <v>0.11020000000000001</v>
      </c>
      <c r="N131" s="296">
        <v>180936</v>
      </c>
      <c r="O131" s="296">
        <v>-285990</v>
      </c>
      <c r="P131" s="303"/>
      <c r="Q131" s="303"/>
    </row>
    <row r="132" spans="1:17" x14ac:dyDescent="0.25">
      <c r="A132" s="303"/>
      <c r="B132" s="310" t="s">
        <v>700</v>
      </c>
      <c r="C132" s="298" t="s">
        <v>766</v>
      </c>
      <c r="D132" s="309">
        <v>113010846</v>
      </c>
      <c r="E132" s="296">
        <v>580517844</v>
      </c>
      <c r="F132" s="297">
        <v>0.62319999999999998</v>
      </c>
      <c r="G132" s="296">
        <v>473986543</v>
      </c>
      <c r="H132" s="297">
        <v>1.9E-3</v>
      </c>
      <c r="I132" s="298">
        <v>281</v>
      </c>
      <c r="J132" s="297">
        <v>0.42309999999999998</v>
      </c>
      <c r="K132" s="298" t="s">
        <v>785</v>
      </c>
      <c r="L132" s="296">
        <v>63992261</v>
      </c>
      <c r="M132" s="285">
        <v>0.13500000000000001</v>
      </c>
      <c r="N132" s="296">
        <v>382642</v>
      </c>
      <c r="O132" s="296">
        <v>-728621</v>
      </c>
      <c r="P132" s="303"/>
      <c r="Q132" s="303"/>
    </row>
    <row r="133" spans="1:17" x14ac:dyDescent="0.25">
      <c r="A133" s="303"/>
      <c r="B133" s="310" t="s">
        <v>700</v>
      </c>
      <c r="C133" s="298" t="s">
        <v>767</v>
      </c>
      <c r="D133" s="309">
        <v>246851250</v>
      </c>
      <c r="E133" s="296">
        <v>1188346376</v>
      </c>
      <c r="F133" s="297">
        <v>0.62150000000000005</v>
      </c>
      <c r="G133" s="296">
        <v>978958193</v>
      </c>
      <c r="H133" s="297">
        <v>3.7000000000000002E-3</v>
      </c>
      <c r="I133" s="298">
        <v>836</v>
      </c>
      <c r="J133" s="297">
        <v>0.47289999999999999</v>
      </c>
      <c r="K133" s="298" t="s">
        <v>785</v>
      </c>
      <c r="L133" s="296">
        <v>228341970</v>
      </c>
      <c r="M133" s="285">
        <v>0.23319999999999999</v>
      </c>
      <c r="N133" s="296">
        <v>1728928</v>
      </c>
      <c r="O133" s="296">
        <v>-4719836</v>
      </c>
      <c r="P133" s="303"/>
      <c r="Q133" s="303"/>
    </row>
    <row r="134" spans="1:17" x14ac:dyDescent="0.25">
      <c r="A134" s="303"/>
      <c r="B134" s="310" t="s">
        <v>700</v>
      </c>
      <c r="C134" s="298" t="s">
        <v>768</v>
      </c>
      <c r="D134" s="309">
        <v>238783830</v>
      </c>
      <c r="E134" s="296">
        <v>1126892282</v>
      </c>
      <c r="F134" s="297">
        <v>0.62860000000000005</v>
      </c>
      <c r="G134" s="296">
        <v>932377364</v>
      </c>
      <c r="H134" s="297">
        <v>6.0000000000000001E-3</v>
      </c>
      <c r="I134" s="298">
        <v>779</v>
      </c>
      <c r="J134" s="297">
        <v>0.4738</v>
      </c>
      <c r="K134" s="298" t="s">
        <v>785</v>
      </c>
      <c r="L134" s="296">
        <v>290574682</v>
      </c>
      <c r="M134" s="285">
        <v>0.31159999999999999</v>
      </c>
      <c r="N134" s="296">
        <v>2650311</v>
      </c>
      <c r="O134" s="296">
        <v>-5216263</v>
      </c>
      <c r="P134" s="303"/>
      <c r="Q134" s="303"/>
    </row>
    <row r="135" spans="1:17" x14ac:dyDescent="0.25">
      <c r="A135" s="303"/>
      <c r="B135" s="310" t="s">
        <v>700</v>
      </c>
      <c r="C135" s="298" t="s">
        <v>769</v>
      </c>
      <c r="D135" s="309">
        <v>1134581605</v>
      </c>
      <c r="E135" s="296">
        <v>2858472107</v>
      </c>
      <c r="F135" s="297">
        <v>0.66080000000000005</v>
      </c>
      <c r="G135" s="296">
        <v>2988527531</v>
      </c>
      <c r="H135" s="297">
        <v>1.37E-2</v>
      </c>
      <c r="I135" s="296">
        <v>2254</v>
      </c>
      <c r="J135" s="297">
        <v>0.4325</v>
      </c>
      <c r="K135" s="298">
        <v>1</v>
      </c>
      <c r="L135" s="296">
        <v>1197669233</v>
      </c>
      <c r="M135" s="285">
        <v>0.40079999999999999</v>
      </c>
      <c r="N135" s="296">
        <v>17342067</v>
      </c>
      <c r="O135" s="296">
        <v>-24783671</v>
      </c>
      <c r="P135" s="303"/>
      <c r="Q135" s="303"/>
    </row>
    <row r="136" spans="1:17" x14ac:dyDescent="0.25">
      <c r="A136" s="303"/>
      <c r="B136" s="310" t="s">
        <v>700</v>
      </c>
      <c r="C136" s="298" t="s">
        <v>770</v>
      </c>
      <c r="D136" s="309">
        <v>765631255</v>
      </c>
      <c r="E136" s="296">
        <v>2241679131</v>
      </c>
      <c r="F136" s="297">
        <v>0.66879999999999995</v>
      </c>
      <c r="G136" s="296">
        <v>2238601688</v>
      </c>
      <c r="H136" s="297">
        <v>1.14E-2</v>
      </c>
      <c r="I136" s="296">
        <v>1694</v>
      </c>
      <c r="J136" s="297">
        <v>0.44369999999999998</v>
      </c>
      <c r="K136" s="298">
        <v>2</v>
      </c>
      <c r="L136" s="296">
        <v>871821738</v>
      </c>
      <c r="M136" s="285">
        <v>0.38940000000000002</v>
      </c>
      <c r="N136" s="296">
        <v>11240848</v>
      </c>
      <c r="O136" s="296">
        <v>-17524914</v>
      </c>
      <c r="P136" s="303"/>
      <c r="Q136" s="303"/>
    </row>
    <row r="137" spans="1:17" x14ac:dyDescent="0.25">
      <c r="A137" s="303"/>
      <c r="B137" s="310" t="s">
        <v>700</v>
      </c>
      <c r="C137" s="298" t="s">
        <v>771</v>
      </c>
      <c r="D137" s="309">
        <v>368950350</v>
      </c>
      <c r="E137" s="296">
        <v>616792976</v>
      </c>
      <c r="F137" s="297">
        <v>0.63160000000000005</v>
      </c>
      <c r="G137" s="296">
        <v>749925842</v>
      </c>
      <c r="H137" s="297">
        <v>2.0400000000000001E-2</v>
      </c>
      <c r="I137" s="298">
        <v>560</v>
      </c>
      <c r="J137" s="297">
        <v>0.3992</v>
      </c>
      <c r="K137" s="298">
        <v>1</v>
      </c>
      <c r="L137" s="296">
        <v>325847495</v>
      </c>
      <c r="M137" s="285">
        <v>0.4345</v>
      </c>
      <c r="N137" s="296">
        <v>6101219</v>
      </c>
      <c r="O137" s="296">
        <v>-7258757</v>
      </c>
      <c r="P137" s="303"/>
      <c r="Q137" s="303"/>
    </row>
    <row r="138" spans="1:17" x14ac:dyDescent="0.25">
      <c r="A138" s="303"/>
      <c r="B138" s="310" t="s">
        <v>700</v>
      </c>
      <c r="C138" s="298" t="s">
        <v>772</v>
      </c>
      <c r="D138" s="309">
        <v>2727812965</v>
      </c>
      <c r="E138" s="296">
        <v>1404124873</v>
      </c>
      <c r="F138" s="297">
        <v>0.4274</v>
      </c>
      <c r="G138" s="296">
        <v>3312059959</v>
      </c>
      <c r="H138" s="297">
        <v>4.87E-2</v>
      </c>
      <c r="I138" s="296">
        <v>8447</v>
      </c>
      <c r="J138" s="297">
        <v>0.24879999999999999</v>
      </c>
      <c r="K138" s="298">
        <v>2</v>
      </c>
      <c r="L138" s="296">
        <v>979210814</v>
      </c>
      <c r="M138" s="285">
        <v>0.29570000000000002</v>
      </c>
      <c r="N138" s="296">
        <v>38434701</v>
      </c>
      <c r="O138" s="296">
        <v>-48231515</v>
      </c>
      <c r="P138" s="303"/>
      <c r="Q138" s="303"/>
    </row>
    <row r="139" spans="1:17" x14ac:dyDescent="0.25">
      <c r="A139" s="303"/>
      <c r="B139" s="310" t="s">
        <v>700</v>
      </c>
      <c r="C139" s="298" t="s">
        <v>773</v>
      </c>
      <c r="D139" s="309">
        <v>1524779386</v>
      </c>
      <c r="E139" s="296">
        <v>1028300549</v>
      </c>
      <c r="F139" s="297">
        <v>0.46539999999999998</v>
      </c>
      <c r="G139" s="296">
        <v>1987456180</v>
      </c>
      <c r="H139" s="297">
        <v>3.6900000000000002E-2</v>
      </c>
      <c r="I139" s="296">
        <v>4861</v>
      </c>
      <c r="J139" s="297">
        <v>0.27250000000000002</v>
      </c>
      <c r="K139" s="298">
        <v>2</v>
      </c>
      <c r="L139" s="296">
        <v>626305795</v>
      </c>
      <c r="M139" s="285">
        <v>0.31509999999999999</v>
      </c>
      <c r="N139" s="296">
        <v>19734260</v>
      </c>
      <c r="O139" s="296">
        <v>-24388265</v>
      </c>
      <c r="P139" s="303"/>
      <c r="Q139" s="303"/>
    </row>
    <row r="140" spans="1:17" x14ac:dyDescent="0.25">
      <c r="A140" s="303"/>
      <c r="B140" s="310" t="s">
        <v>700</v>
      </c>
      <c r="C140" s="298" t="s">
        <v>774</v>
      </c>
      <c r="D140" s="309">
        <v>1203033579</v>
      </c>
      <c r="E140" s="296">
        <v>375824324</v>
      </c>
      <c r="F140" s="297">
        <v>0.32350000000000001</v>
      </c>
      <c r="G140" s="296">
        <v>1324603779</v>
      </c>
      <c r="H140" s="297">
        <v>6.6400000000000001E-2</v>
      </c>
      <c r="I140" s="296">
        <v>3586</v>
      </c>
      <c r="J140" s="297">
        <v>0.21340000000000001</v>
      </c>
      <c r="K140" s="298" t="s">
        <v>785</v>
      </c>
      <c r="L140" s="296">
        <v>352905018</v>
      </c>
      <c r="M140" s="285">
        <v>0.26640000000000003</v>
      </c>
      <c r="N140" s="296">
        <v>18700440</v>
      </c>
      <c r="O140" s="296">
        <v>-23843251</v>
      </c>
      <c r="P140" s="303"/>
      <c r="Q140" s="303"/>
    </row>
    <row r="141" spans="1:17" x14ac:dyDescent="0.25">
      <c r="A141" s="303"/>
      <c r="B141" s="310" t="s">
        <v>700</v>
      </c>
      <c r="C141" s="298" t="s">
        <v>775</v>
      </c>
      <c r="D141" s="309">
        <v>474915093</v>
      </c>
      <c r="E141" s="296">
        <v>261510588</v>
      </c>
      <c r="F141" s="297">
        <v>0.53690000000000004</v>
      </c>
      <c r="G141" s="296">
        <v>587951290</v>
      </c>
      <c r="H141" s="297">
        <v>0.17610000000000001</v>
      </c>
      <c r="I141" s="296">
        <v>1036</v>
      </c>
      <c r="J141" s="297">
        <v>0.27060000000000001</v>
      </c>
      <c r="K141" s="298" t="s">
        <v>785</v>
      </c>
      <c r="L141" s="296">
        <v>272190008</v>
      </c>
      <c r="M141" s="285">
        <v>0.46289999999999998</v>
      </c>
      <c r="N141" s="296">
        <v>28729540</v>
      </c>
      <c r="O141" s="296">
        <v>-60482823</v>
      </c>
      <c r="P141" s="303"/>
      <c r="Q141" s="303"/>
    </row>
    <row r="142" spans="1:17" x14ac:dyDescent="0.25">
      <c r="A142" s="303"/>
      <c r="B142" s="310" t="s">
        <v>700</v>
      </c>
      <c r="C142" s="298" t="s">
        <v>776</v>
      </c>
      <c r="D142" s="309">
        <v>365574504</v>
      </c>
      <c r="E142" s="296">
        <v>137670923</v>
      </c>
      <c r="F142" s="297">
        <v>0.37640000000000001</v>
      </c>
      <c r="G142" s="296">
        <v>402422801</v>
      </c>
      <c r="H142" s="297">
        <v>0.14990000000000001</v>
      </c>
      <c r="I142" s="298">
        <v>676</v>
      </c>
      <c r="J142" s="297">
        <v>0.21879999999999999</v>
      </c>
      <c r="K142" s="298" t="s">
        <v>785</v>
      </c>
      <c r="L142" s="296">
        <v>138829014</v>
      </c>
      <c r="M142" s="285">
        <v>0.34499999999999997</v>
      </c>
      <c r="N142" s="296">
        <v>12937688</v>
      </c>
      <c r="O142" s="296">
        <v>-27876734</v>
      </c>
      <c r="P142" s="303"/>
      <c r="Q142" s="303"/>
    </row>
    <row r="143" spans="1:17" x14ac:dyDescent="0.25">
      <c r="A143" s="303"/>
      <c r="B143" s="310" t="s">
        <v>700</v>
      </c>
      <c r="C143" s="298" t="s">
        <v>777</v>
      </c>
      <c r="D143" s="309">
        <v>92312089</v>
      </c>
      <c r="E143" s="296">
        <v>123310265</v>
      </c>
      <c r="F143" s="297">
        <v>0.71750000000000003</v>
      </c>
      <c r="G143" s="296">
        <v>168394108</v>
      </c>
      <c r="H143" s="297">
        <v>0.22140000000000001</v>
      </c>
      <c r="I143" s="298">
        <v>296</v>
      </c>
      <c r="J143" s="297">
        <v>0.41</v>
      </c>
      <c r="K143" s="298" t="s">
        <v>785</v>
      </c>
      <c r="L143" s="296">
        <v>129139200</v>
      </c>
      <c r="M143" s="285">
        <v>0.76690000000000003</v>
      </c>
      <c r="N143" s="296">
        <v>15106621</v>
      </c>
      <c r="O143" s="296">
        <v>-30396916</v>
      </c>
      <c r="P143" s="303"/>
      <c r="Q143" s="303"/>
    </row>
    <row r="144" spans="1:17" x14ac:dyDescent="0.25">
      <c r="A144" s="303"/>
      <c r="B144" s="310" t="s">
        <v>700</v>
      </c>
      <c r="C144" s="298" t="s">
        <v>778</v>
      </c>
      <c r="D144" s="309">
        <v>17028501</v>
      </c>
      <c r="E144" s="296">
        <v>529400</v>
      </c>
      <c r="F144" s="297">
        <v>0.2</v>
      </c>
      <c r="G144" s="296">
        <v>17134381</v>
      </c>
      <c r="H144" s="297">
        <v>0.34410000000000002</v>
      </c>
      <c r="I144" s="298">
        <v>64</v>
      </c>
      <c r="J144" s="297">
        <v>0.1162</v>
      </c>
      <c r="K144" s="298" t="s">
        <v>785</v>
      </c>
      <c r="L144" s="296">
        <v>4221794</v>
      </c>
      <c r="M144" s="285">
        <v>0.24640000000000001</v>
      </c>
      <c r="N144" s="296">
        <v>685231</v>
      </c>
      <c r="O144" s="296">
        <v>-2209172</v>
      </c>
      <c r="P144" s="303"/>
      <c r="Q144" s="303"/>
    </row>
    <row r="145" spans="1:17" x14ac:dyDescent="0.25">
      <c r="A145" s="303"/>
      <c r="B145" s="305" t="s">
        <v>700</v>
      </c>
      <c r="C145" s="298" t="s">
        <v>780</v>
      </c>
      <c r="D145" s="309">
        <v>314022269</v>
      </c>
      <c r="E145" s="296">
        <v>194077717</v>
      </c>
      <c r="F145" s="297">
        <v>0.38109999999999999</v>
      </c>
      <c r="G145" s="296">
        <v>372605312</v>
      </c>
      <c r="H145" s="297">
        <v>1</v>
      </c>
      <c r="I145" s="298">
        <v>657</v>
      </c>
      <c r="J145" s="297">
        <v>0.34079999999999999</v>
      </c>
      <c r="K145" s="298" t="s">
        <v>785</v>
      </c>
      <c r="L145" s="296">
        <v>616478625</v>
      </c>
      <c r="M145" s="285">
        <v>1.6545000000000001</v>
      </c>
      <c r="N145" s="296">
        <v>150419410</v>
      </c>
      <c r="O145" s="296">
        <v>-154530184</v>
      </c>
      <c r="P145" s="303"/>
      <c r="Q145" s="303"/>
    </row>
    <row r="146" spans="1:17" ht="14.25" customHeight="1" x14ac:dyDescent="0.25">
      <c r="A146" s="303"/>
      <c r="B146" s="1307" t="s">
        <v>781</v>
      </c>
      <c r="C146" s="1308"/>
      <c r="D146" s="309">
        <v>5281451272</v>
      </c>
      <c r="E146" s="309">
        <v>8178992880</v>
      </c>
      <c r="F146" s="311">
        <v>0.55879999999999996</v>
      </c>
      <c r="G146" s="309">
        <v>10065058475</v>
      </c>
      <c r="H146" s="311">
        <v>6.8500000000000005E-2</v>
      </c>
      <c r="I146" s="309">
        <v>14334</v>
      </c>
      <c r="J146" s="311">
        <v>0.36749999999999999</v>
      </c>
      <c r="K146" s="306">
        <v>1</v>
      </c>
      <c r="L146" s="309">
        <v>3690475676</v>
      </c>
      <c r="M146" s="311">
        <v>0.36670000000000003</v>
      </c>
      <c r="N146" s="309">
        <v>239894890</v>
      </c>
      <c r="O146" s="309">
        <v>-299018162</v>
      </c>
      <c r="P146" s="303"/>
      <c r="Q146" s="303"/>
    </row>
    <row r="147" spans="1:17" ht="14.25" customHeight="1" x14ac:dyDescent="0.25">
      <c r="A147" s="303"/>
      <c r="B147" s="1309" t="s">
        <v>791</v>
      </c>
      <c r="C147" s="1310"/>
      <c r="D147" s="315">
        <v>448326627149</v>
      </c>
      <c r="E147" s="315">
        <v>86996459927</v>
      </c>
      <c r="F147" s="316">
        <v>0.49180000000000001</v>
      </c>
      <c r="G147" s="315">
        <v>492396760152</v>
      </c>
      <c r="H147" s="316">
        <v>3.2000000000000001E-2</v>
      </c>
      <c r="I147" s="315">
        <v>349177</v>
      </c>
      <c r="J147" s="316">
        <v>0.1832</v>
      </c>
      <c r="K147" s="313">
        <v>2</v>
      </c>
      <c r="L147" s="315">
        <v>142889536420</v>
      </c>
      <c r="M147" s="316">
        <v>0.29020000000000001</v>
      </c>
      <c r="N147" s="315">
        <v>3204728489</v>
      </c>
      <c r="O147" s="315">
        <v>-4042347022</v>
      </c>
      <c r="P147" s="303"/>
      <c r="Q147" s="303"/>
    </row>
  </sheetData>
  <mergeCells count="10">
    <mergeCell ref="B106:C106"/>
    <mergeCell ref="B126:C126"/>
    <mergeCell ref="B146:C146"/>
    <mergeCell ref="B147:C147"/>
    <mergeCell ref="B2:O2"/>
    <mergeCell ref="B5:B6"/>
    <mergeCell ref="B25:C25"/>
    <mergeCell ref="B46:C46"/>
    <mergeCell ref="B66:C66"/>
    <mergeCell ref="B86:C86"/>
  </mergeCells>
  <pageMargins left="0.7" right="0.7" top="0.78740157499999996" bottom="0.78740157499999996" header="0.3" footer="0.3"/>
  <pageSetup paperSize="9" scale="10" orientation="landscape" r:id="rId1"/>
  <colBreaks count="1" manualBreakCount="1">
    <brk id="19"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371-9DD9-46B0-A02B-F86B3C377E70}">
  <sheetPr codeName="Sheet30">
    <tabColor rgb="FF00A976"/>
    <pageSetUpPr autoPageBreaks="0" fitToPage="1"/>
  </sheetPr>
  <dimension ref="B1:J25"/>
  <sheetViews>
    <sheetView showGridLines="0" zoomScaleNormal="100" zoomScaleSheetLayoutView="100" workbookViewId="0">
      <selection activeCell="B6" sqref="B5:E6"/>
    </sheetView>
  </sheetViews>
  <sheetFormatPr defaultColWidth="8" defaultRowHeight="15" x14ac:dyDescent="0.25"/>
  <cols>
    <col min="1" max="1" width="3.125" style="170" customWidth="1"/>
    <col min="2" max="2" width="7.375" style="170" customWidth="1"/>
    <col min="3" max="3" width="45.125" style="170" customWidth="1"/>
    <col min="4" max="4" width="27.625" style="170" customWidth="1"/>
    <col min="5" max="5" width="26.625" style="170" bestFit="1" customWidth="1"/>
    <col min="6" max="7" width="8" style="170"/>
    <col min="8" max="8" width="13.25" style="170" bestFit="1" customWidth="1"/>
    <col min="9" max="16384" width="8" style="170"/>
  </cols>
  <sheetData>
    <row r="1" spans="2:10" ht="9.9499999999999993" customHeight="1" x14ac:dyDescent="0.25"/>
    <row r="2" spans="2:10" ht="20.25" x14ac:dyDescent="0.3">
      <c r="B2" s="1313" t="s">
        <v>792</v>
      </c>
      <c r="C2" s="1313"/>
      <c r="D2" s="1313"/>
      <c r="E2" s="1313"/>
      <c r="F2" s="317"/>
      <c r="G2" s="317"/>
      <c r="H2" s="317"/>
      <c r="I2" s="317"/>
      <c r="J2" s="317"/>
    </row>
    <row r="3" spans="2:10" ht="21.75" customHeight="1" x14ac:dyDescent="0.25">
      <c r="B3" s="1313"/>
      <c r="C3" s="1313"/>
      <c r="D3" s="1313"/>
      <c r="E3" s="1313"/>
    </row>
    <row r="4" spans="2:10" x14ac:dyDescent="0.25">
      <c r="B4" s="318"/>
      <c r="C4" s="318"/>
      <c r="D4" s="318"/>
      <c r="E4" s="318"/>
    </row>
    <row r="5" spans="2:10" ht="30" x14ac:dyDescent="0.25">
      <c r="B5" s="890"/>
      <c r="C5" s="890"/>
      <c r="D5" s="872" t="s">
        <v>793</v>
      </c>
      <c r="E5" s="872" t="s">
        <v>794</v>
      </c>
    </row>
    <row r="6" spans="2:10" x14ac:dyDescent="0.25">
      <c r="B6" s="1314" t="s">
        <v>73</v>
      </c>
      <c r="C6" s="1314"/>
      <c r="D6" s="779"/>
      <c r="E6" s="779" t="s">
        <v>69</v>
      </c>
    </row>
    <row r="7" spans="2:10" x14ac:dyDescent="0.25">
      <c r="B7" s="194">
        <v>1</v>
      </c>
      <c r="C7" s="594" t="s">
        <v>795</v>
      </c>
      <c r="D7" s="292" t="s">
        <v>700</v>
      </c>
      <c r="E7" s="292" t="s">
        <v>700</v>
      </c>
    </row>
    <row r="8" spans="2:10" x14ac:dyDescent="0.25">
      <c r="B8" s="194">
        <v>2</v>
      </c>
      <c r="C8" s="194" t="s">
        <v>796</v>
      </c>
      <c r="D8" s="298" t="s">
        <v>700</v>
      </c>
      <c r="E8" s="298" t="s">
        <v>700</v>
      </c>
    </row>
    <row r="9" spans="2:10" x14ac:dyDescent="0.25">
      <c r="B9" s="194">
        <v>3</v>
      </c>
      <c r="C9" s="194" t="s">
        <v>701</v>
      </c>
      <c r="D9" s="298" t="s">
        <v>700</v>
      </c>
      <c r="E9" s="298" t="s">
        <v>700</v>
      </c>
    </row>
    <row r="10" spans="2:10" x14ac:dyDescent="0.25">
      <c r="B10" s="194">
        <v>4</v>
      </c>
      <c r="C10" s="194" t="s">
        <v>797</v>
      </c>
      <c r="D10" s="298" t="s">
        <v>700</v>
      </c>
      <c r="E10" s="298" t="s">
        <v>700</v>
      </c>
    </row>
    <row r="11" spans="2:10" x14ac:dyDescent="0.25">
      <c r="B11" s="708">
        <v>4.0999999999999996</v>
      </c>
      <c r="C11" s="708" t="s">
        <v>798</v>
      </c>
      <c r="D11" s="298" t="s">
        <v>700</v>
      </c>
      <c r="E11" s="298" t="s">
        <v>700</v>
      </c>
    </row>
    <row r="12" spans="2:10" x14ac:dyDescent="0.25">
      <c r="B12" s="708">
        <v>4.2</v>
      </c>
      <c r="C12" s="708" t="s">
        <v>799</v>
      </c>
      <c r="D12" s="298" t="s">
        <v>700</v>
      </c>
      <c r="E12" s="298" t="s">
        <v>700</v>
      </c>
    </row>
    <row r="13" spans="2:10" x14ac:dyDescent="0.25">
      <c r="B13" s="194">
        <v>5</v>
      </c>
      <c r="C13" s="594" t="s">
        <v>800</v>
      </c>
      <c r="D13" s="269">
        <v>142889.53641999999</v>
      </c>
      <c r="E13" s="269">
        <v>142889.53641999999</v>
      </c>
    </row>
    <row r="14" spans="2:10" x14ac:dyDescent="0.25">
      <c r="B14" s="194">
        <v>6</v>
      </c>
      <c r="C14" s="194" t="s">
        <v>796</v>
      </c>
      <c r="D14" s="269">
        <v>0</v>
      </c>
      <c r="E14" s="269">
        <v>0</v>
      </c>
    </row>
    <row r="15" spans="2:10" x14ac:dyDescent="0.25">
      <c r="B15" s="194">
        <v>7</v>
      </c>
      <c r="C15" s="194" t="s">
        <v>701</v>
      </c>
      <c r="D15" s="269">
        <v>0</v>
      </c>
      <c r="E15" s="269">
        <v>0</v>
      </c>
    </row>
    <row r="16" spans="2:10" x14ac:dyDescent="0.25">
      <c r="B16" s="194">
        <v>8</v>
      </c>
      <c r="C16" s="194" t="s">
        <v>797</v>
      </c>
      <c r="D16" s="269">
        <v>100368.181217</v>
      </c>
      <c r="E16" s="269">
        <v>100368.181217</v>
      </c>
    </row>
    <row r="17" spans="2:8" x14ac:dyDescent="0.25">
      <c r="B17" s="709">
        <v>8.1</v>
      </c>
      <c r="C17" s="709" t="s">
        <v>798</v>
      </c>
      <c r="D17" s="269">
        <v>19773.907510000001</v>
      </c>
      <c r="E17" s="269">
        <v>19773.907510000001</v>
      </c>
    </row>
    <row r="18" spans="2:8" x14ac:dyDescent="0.25">
      <c r="B18" s="709">
        <v>8.1999999999999993</v>
      </c>
      <c r="C18" s="709" t="s">
        <v>799</v>
      </c>
      <c r="D18" s="269">
        <v>123.221763</v>
      </c>
      <c r="E18" s="269">
        <v>123.221763</v>
      </c>
    </row>
    <row r="19" spans="2:8" x14ac:dyDescent="0.25">
      <c r="B19" s="709">
        <v>9</v>
      </c>
      <c r="C19" s="194" t="s">
        <v>703</v>
      </c>
      <c r="D19" s="269">
        <v>42521.355202999999</v>
      </c>
      <c r="E19" s="269">
        <v>42521.355202999999</v>
      </c>
    </row>
    <row r="20" spans="2:8" ht="30" x14ac:dyDescent="0.25">
      <c r="B20" s="709">
        <v>9.1</v>
      </c>
      <c r="C20" s="709" t="s">
        <v>801</v>
      </c>
      <c r="D20" s="269">
        <v>5334.2888469999998</v>
      </c>
      <c r="E20" s="269">
        <v>5334.2888469999998</v>
      </c>
      <c r="H20" s="332"/>
    </row>
    <row r="21" spans="2:8" ht="30" x14ac:dyDescent="0.25">
      <c r="B21" s="709">
        <v>9.1999999999999993</v>
      </c>
      <c r="C21" s="709" t="s">
        <v>802</v>
      </c>
      <c r="D21" s="269">
        <v>29105.426495</v>
      </c>
      <c r="E21" s="269">
        <v>29105.426495</v>
      </c>
    </row>
    <row r="22" spans="2:8" x14ac:dyDescent="0.25">
      <c r="B22" s="709">
        <v>9.3000000000000007</v>
      </c>
      <c r="C22" s="709" t="s">
        <v>736</v>
      </c>
      <c r="D22" s="269">
        <v>0</v>
      </c>
      <c r="E22" s="269">
        <v>0</v>
      </c>
    </row>
    <row r="23" spans="2:8" x14ac:dyDescent="0.25">
      <c r="B23" s="709">
        <v>9.4</v>
      </c>
      <c r="C23" s="709" t="s">
        <v>803</v>
      </c>
      <c r="D23" s="269">
        <v>3690.475676</v>
      </c>
      <c r="E23" s="269">
        <v>3690.475676</v>
      </c>
    </row>
    <row r="24" spans="2:8" x14ac:dyDescent="0.25">
      <c r="B24" s="709">
        <v>9.5</v>
      </c>
      <c r="C24" s="709" t="s">
        <v>804</v>
      </c>
      <c r="D24" s="269">
        <v>4391.1641849999996</v>
      </c>
      <c r="E24" s="269">
        <v>4391.1641849999996</v>
      </c>
    </row>
    <row r="25" spans="2:8" s="323" customFormat="1" ht="30" x14ac:dyDescent="0.25">
      <c r="B25" s="194">
        <v>10</v>
      </c>
      <c r="C25" s="594" t="s">
        <v>805</v>
      </c>
      <c r="D25" s="269">
        <v>142889.53641999999</v>
      </c>
      <c r="E25" s="269">
        <v>142889.53641999999</v>
      </c>
    </row>
  </sheetData>
  <mergeCells count="2">
    <mergeCell ref="B2:E3"/>
    <mergeCell ref="B6:C6"/>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E864-5D51-4A5F-A0E5-F78BCEEB90F7}">
  <sheetPr codeName="Sheet31">
    <tabColor rgb="FF00A976"/>
    <pageSetUpPr autoPageBreaks="0" fitToPage="1"/>
  </sheetPr>
  <dimension ref="A1:V21"/>
  <sheetViews>
    <sheetView showGridLines="0" zoomScale="85" zoomScaleNormal="85" zoomScaleSheetLayoutView="100" workbookViewId="0">
      <selection activeCell="D25" sqref="D25"/>
    </sheetView>
  </sheetViews>
  <sheetFormatPr defaultColWidth="8" defaultRowHeight="15" x14ac:dyDescent="0.25"/>
  <cols>
    <col min="1" max="1" width="3.125" style="170" customWidth="1"/>
    <col min="2" max="2" width="4.75" style="170" customWidth="1"/>
    <col min="3" max="3" width="35.25" style="170" customWidth="1"/>
    <col min="4" max="4" width="23.25" style="170" customWidth="1"/>
    <col min="5" max="17" width="22.75" style="170" customWidth="1"/>
    <col min="18" max="18" width="14.625" style="170" customWidth="1"/>
    <col min="19" max="16384" width="8" style="170"/>
  </cols>
  <sheetData>
    <row r="1" spans="1:22" ht="9.9499999999999993" customHeight="1" x14ac:dyDescent="0.25"/>
    <row r="2" spans="1:22" ht="20.25" x14ac:dyDescent="0.3">
      <c r="B2" s="1217" t="s">
        <v>806</v>
      </c>
      <c r="C2" s="1217"/>
      <c r="D2" s="1217"/>
      <c r="E2" s="1217"/>
      <c r="F2" s="1217"/>
      <c r="G2" s="1217"/>
      <c r="H2" s="1217"/>
      <c r="I2" s="1217"/>
      <c r="J2" s="1217"/>
      <c r="K2" s="1217"/>
      <c r="L2" s="1217"/>
      <c r="M2" s="1217"/>
      <c r="N2" s="1217"/>
      <c r="O2" s="1217"/>
      <c r="P2" s="1217"/>
      <c r="Q2" s="1217"/>
      <c r="V2" s="282"/>
    </row>
    <row r="4" spans="1:22" ht="15.75" x14ac:dyDescent="0.25">
      <c r="B4" s="1315" t="s">
        <v>807</v>
      </c>
      <c r="C4" s="1318"/>
      <c r="D4" s="1317" t="s">
        <v>808</v>
      </c>
      <c r="E4" s="1324" t="s">
        <v>809</v>
      </c>
      <c r="F4" s="1325"/>
      <c r="G4" s="1325"/>
      <c r="H4" s="1325"/>
      <c r="I4" s="1325"/>
      <c r="J4" s="1325"/>
      <c r="K4" s="1325"/>
      <c r="L4" s="1325"/>
      <c r="M4" s="1325"/>
      <c r="N4" s="1325"/>
      <c r="O4" s="1326"/>
      <c r="P4" s="1324" t="s">
        <v>810</v>
      </c>
      <c r="Q4" s="1326"/>
    </row>
    <row r="5" spans="1:22" ht="49.5" customHeight="1" x14ac:dyDescent="0.25">
      <c r="B5" s="1319"/>
      <c r="C5" s="1320"/>
      <c r="D5" s="1323"/>
      <c r="E5" s="1327" t="s">
        <v>811</v>
      </c>
      <c r="F5" s="1328"/>
      <c r="G5" s="1328"/>
      <c r="H5" s="1328"/>
      <c r="I5" s="1328"/>
      <c r="J5" s="1328"/>
      <c r="K5" s="1328"/>
      <c r="L5" s="1328"/>
      <c r="M5" s="1329"/>
      <c r="N5" s="1327" t="s">
        <v>812</v>
      </c>
      <c r="O5" s="1329"/>
      <c r="P5" s="1317" t="s">
        <v>813</v>
      </c>
      <c r="Q5" s="1330" t="s">
        <v>814</v>
      </c>
    </row>
    <row r="6" spans="1:22" s="169" customFormat="1" x14ac:dyDescent="0.25">
      <c r="A6" s="170"/>
      <c r="B6" s="1319"/>
      <c r="C6" s="1320"/>
      <c r="D6" s="1323"/>
      <c r="E6" s="1317" t="s">
        <v>815</v>
      </c>
      <c r="F6" s="1315" t="s">
        <v>816</v>
      </c>
      <c r="G6" s="891"/>
      <c r="H6" s="891"/>
      <c r="I6" s="891"/>
      <c r="J6" s="1315" t="s">
        <v>817</v>
      </c>
      <c r="K6" s="891"/>
      <c r="L6" s="891"/>
      <c r="M6" s="891"/>
      <c r="N6" s="1317" t="s">
        <v>818</v>
      </c>
      <c r="O6" s="1317" t="s">
        <v>819</v>
      </c>
      <c r="P6" s="1323"/>
      <c r="Q6" s="1331"/>
    </row>
    <row r="7" spans="1:22" s="169" customFormat="1" ht="58.5" customHeight="1" x14ac:dyDescent="0.25">
      <c r="A7" s="170"/>
      <c r="B7" s="1319"/>
      <c r="C7" s="1320"/>
      <c r="D7" s="892"/>
      <c r="E7" s="1316"/>
      <c r="F7" s="1316"/>
      <c r="G7" s="893" t="s">
        <v>820</v>
      </c>
      <c r="H7" s="893" t="s">
        <v>821</v>
      </c>
      <c r="I7" s="893" t="s">
        <v>822</v>
      </c>
      <c r="J7" s="1316"/>
      <c r="K7" s="893" t="s">
        <v>823</v>
      </c>
      <c r="L7" s="893" t="s">
        <v>824</v>
      </c>
      <c r="M7" s="893" t="s">
        <v>825</v>
      </c>
      <c r="N7" s="1316"/>
      <c r="O7" s="1316"/>
      <c r="P7" s="1316"/>
      <c r="Q7" s="1332"/>
    </row>
    <row r="8" spans="1:22" s="169" customFormat="1" x14ac:dyDescent="0.25">
      <c r="A8" s="170"/>
      <c r="B8" s="1321"/>
      <c r="C8" s="1322"/>
      <c r="D8" s="838" t="s">
        <v>68</v>
      </c>
      <c r="E8" s="838" t="s">
        <v>69</v>
      </c>
      <c r="F8" s="838" t="s">
        <v>70</v>
      </c>
      <c r="G8" s="838" t="s">
        <v>71</v>
      </c>
      <c r="H8" s="838" t="s">
        <v>72</v>
      </c>
      <c r="I8" s="838" t="s">
        <v>189</v>
      </c>
      <c r="J8" s="838" t="s">
        <v>214</v>
      </c>
      <c r="K8" s="838" t="s">
        <v>257</v>
      </c>
      <c r="L8" s="838" t="s">
        <v>253</v>
      </c>
      <c r="M8" s="838" t="s">
        <v>255</v>
      </c>
      <c r="N8" s="838" t="s">
        <v>614</v>
      </c>
      <c r="O8" s="838" t="s">
        <v>615</v>
      </c>
      <c r="P8" s="838" t="s">
        <v>655</v>
      </c>
      <c r="Q8" s="838" t="s">
        <v>656</v>
      </c>
    </row>
    <row r="9" spans="1:22" x14ac:dyDescent="0.25">
      <c r="B9" s="324">
        <v>1</v>
      </c>
      <c r="C9" s="320" t="s">
        <v>796</v>
      </c>
      <c r="D9" s="292">
        <v>0</v>
      </c>
      <c r="E9" s="292">
        <v>0</v>
      </c>
      <c r="F9" s="292">
        <v>0</v>
      </c>
      <c r="G9" s="292">
        <v>0</v>
      </c>
      <c r="H9" s="292">
        <v>0</v>
      </c>
      <c r="I9" s="292">
        <v>0</v>
      </c>
      <c r="J9" s="292">
        <v>0</v>
      </c>
      <c r="K9" s="292">
        <v>0</v>
      </c>
      <c r="L9" s="292">
        <v>0</v>
      </c>
      <c r="M9" s="292">
        <v>0</v>
      </c>
      <c r="N9" s="292">
        <v>0</v>
      </c>
      <c r="O9" s="292">
        <v>0</v>
      </c>
      <c r="P9" s="313" t="s">
        <v>826</v>
      </c>
      <c r="Q9" s="313">
        <v>0</v>
      </c>
    </row>
    <row r="10" spans="1:22" x14ac:dyDescent="0.25">
      <c r="B10" s="324">
        <v>2</v>
      </c>
      <c r="C10" s="320" t="s">
        <v>701</v>
      </c>
      <c r="D10" s="298">
        <v>0</v>
      </c>
      <c r="E10" s="298">
        <v>0</v>
      </c>
      <c r="F10" s="298">
        <v>0</v>
      </c>
      <c r="G10" s="298">
        <v>0</v>
      </c>
      <c r="H10" s="298">
        <v>0</v>
      </c>
      <c r="I10" s="298">
        <v>0</v>
      </c>
      <c r="J10" s="298">
        <v>0</v>
      </c>
      <c r="K10" s="298">
        <v>0</v>
      </c>
      <c r="L10" s="298">
        <v>0</v>
      </c>
      <c r="M10" s="298">
        <v>0</v>
      </c>
      <c r="N10" s="298">
        <v>0</v>
      </c>
      <c r="O10" s="298">
        <v>0</v>
      </c>
      <c r="P10" s="306" t="s">
        <v>826</v>
      </c>
      <c r="Q10" s="306">
        <v>0</v>
      </c>
    </row>
    <row r="11" spans="1:22" ht="105" customHeight="1" x14ac:dyDescent="0.25">
      <c r="B11" s="324">
        <v>3</v>
      </c>
      <c r="C11" s="320" t="s">
        <v>702</v>
      </c>
      <c r="D11" s="269">
        <v>267994.98493899999</v>
      </c>
      <c r="E11" s="325">
        <v>0.02</v>
      </c>
      <c r="F11" s="325">
        <v>0.57999999999999996</v>
      </c>
      <c r="G11" s="325">
        <v>0.54</v>
      </c>
      <c r="H11" s="325">
        <v>0</v>
      </c>
      <c r="I11" s="325">
        <v>0.04</v>
      </c>
      <c r="J11" s="325">
        <v>0</v>
      </c>
      <c r="K11" s="325">
        <v>0</v>
      </c>
      <c r="L11" s="325">
        <v>0</v>
      </c>
      <c r="M11" s="325">
        <v>0</v>
      </c>
      <c r="N11" s="325">
        <v>0.01</v>
      </c>
      <c r="O11" s="325">
        <v>0</v>
      </c>
      <c r="P11" s="269">
        <v>101965.131348</v>
      </c>
      <c r="Q11" s="269">
        <v>100368.181217</v>
      </c>
    </row>
    <row r="12" spans="1:22" x14ac:dyDescent="0.25">
      <c r="B12" s="326">
        <v>3.1</v>
      </c>
      <c r="C12" s="322" t="s">
        <v>827</v>
      </c>
      <c r="D12" s="269">
        <v>53494.962164999997</v>
      </c>
      <c r="E12" s="325">
        <v>0.06</v>
      </c>
      <c r="F12" s="325">
        <v>0.62</v>
      </c>
      <c r="G12" s="325">
        <v>0.49</v>
      </c>
      <c r="H12" s="325">
        <v>0</v>
      </c>
      <c r="I12" s="325">
        <v>0.13</v>
      </c>
      <c r="J12" s="325">
        <v>0</v>
      </c>
      <c r="K12" s="325">
        <v>0</v>
      </c>
      <c r="L12" s="325">
        <v>0</v>
      </c>
      <c r="M12" s="325">
        <v>0</v>
      </c>
      <c r="N12" s="325">
        <v>0.03</v>
      </c>
      <c r="O12" s="325">
        <v>0</v>
      </c>
      <c r="P12" s="269">
        <v>20790.140767000001</v>
      </c>
      <c r="Q12" s="269">
        <v>19773.907510000001</v>
      </c>
    </row>
    <row r="13" spans="1:22" x14ac:dyDescent="0.25">
      <c r="B13" s="326">
        <v>3.2</v>
      </c>
      <c r="C13" s="322" t="s">
        <v>828</v>
      </c>
      <c r="D13" s="269">
        <v>233.38293300000001</v>
      </c>
      <c r="E13" s="325">
        <v>0</v>
      </c>
      <c r="F13" s="325">
        <v>0.57999999999999996</v>
      </c>
      <c r="G13" s="325">
        <v>0.57999999999999996</v>
      </c>
      <c r="H13" s="325">
        <v>0</v>
      </c>
      <c r="I13" s="325">
        <v>0</v>
      </c>
      <c r="J13" s="325">
        <v>0</v>
      </c>
      <c r="K13" s="325">
        <v>0</v>
      </c>
      <c r="L13" s="325">
        <v>0</v>
      </c>
      <c r="M13" s="325">
        <v>0</v>
      </c>
      <c r="N13" s="325">
        <v>0</v>
      </c>
      <c r="O13" s="325">
        <v>0</v>
      </c>
      <c r="P13" s="269">
        <v>123.221763</v>
      </c>
      <c r="Q13" s="269">
        <v>123.221763</v>
      </c>
    </row>
    <row r="14" spans="1:22" x14ac:dyDescent="0.25">
      <c r="B14" s="326">
        <v>3.3</v>
      </c>
      <c r="C14" s="322" t="s">
        <v>829</v>
      </c>
      <c r="D14" s="269">
        <v>214266.639841</v>
      </c>
      <c r="E14" s="325">
        <v>0.01</v>
      </c>
      <c r="F14" s="325">
        <v>0.59</v>
      </c>
      <c r="G14" s="325">
        <v>0.56999999999999995</v>
      </c>
      <c r="H14" s="325">
        <v>0</v>
      </c>
      <c r="I14" s="325">
        <v>0.01</v>
      </c>
      <c r="J14" s="325">
        <v>0</v>
      </c>
      <c r="K14" s="325">
        <v>0</v>
      </c>
      <c r="L14" s="325">
        <v>0</v>
      </c>
      <c r="M14" s="325">
        <v>0</v>
      </c>
      <c r="N14" s="325">
        <v>0.01</v>
      </c>
      <c r="O14" s="325">
        <v>0</v>
      </c>
      <c r="P14" s="269">
        <v>81051.768817000004</v>
      </c>
      <c r="Q14" s="269">
        <v>80471.051944000006</v>
      </c>
    </row>
    <row r="15" spans="1:22" x14ac:dyDescent="0.25">
      <c r="B15" s="324">
        <v>4</v>
      </c>
      <c r="C15" s="320" t="s">
        <v>703</v>
      </c>
      <c r="D15" s="269">
        <v>389332.02638300002</v>
      </c>
      <c r="E15" s="325">
        <v>0</v>
      </c>
      <c r="F15" s="325">
        <v>0.36</v>
      </c>
      <c r="G15" s="325">
        <v>0.34</v>
      </c>
      <c r="H15" s="325">
        <v>0</v>
      </c>
      <c r="I15" s="325">
        <v>0.02</v>
      </c>
      <c r="J15" s="325">
        <v>0</v>
      </c>
      <c r="K15" s="325">
        <v>0</v>
      </c>
      <c r="L15" s="325">
        <v>0</v>
      </c>
      <c r="M15" s="325">
        <v>0</v>
      </c>
      <c r="N15" s="325">
        <v>0</v>
      </c>
      <c r="O15" s="325">
        <v>0</v>
      </c>
      <c r="P15" s="269">
        <v>42768.682941999999</v>
      </c>
      <c r="Q15" s="269">
        <v>42521.355202999999</v>
      </c>
    </row>
    <row r="16" spans="1:22" x14ac:dyDescent="0.25">
      <c r="B16" s="326">
        <v>4.0999999999999996</v>
      </c>
      <c r="C16" s="322" t="s">
        <v>830</v>
      </c>
      <c r="D16" s="269">
        <v>198968.344832</v>
      </c>
      <c r="E16" s="325">
        <v>0</v>
      </c>
      <c r="F16" s="325">
        <v>0.16</v>
      </c>
      <c r="G16" s="325">
        <v>0.16</v>
      </c>
      <c r="H16" s="325">
        <v>0</v>
      </c>
      <c r="I16" s="325">
        <v>0</v>
      </c>
      <c r="J16" s="325">
        <v>0</v>
      </c>
      <c r="K16" s="325">
        <v>0</v>
      </c>
      <c r="L16" s="325">
        <v>0</v>
      </c>
      <c r="M16" s="325">
        <v>0</v>
      </c>
      <c r="N16" s="325">
        <v>0</v>
      </c>
      <c r="O16" s="325">
        <v>0</v>
      </c>
      <c r="P16" s="269">
        <v>5352.9110220000002</v>
      </c>
      <c r="Q16" s="269">
        <v>5334.2888469999998</v>
      </c>
    </row>
    <row r="17" spans="2:17" x14ac:dyDescent="0.25">
      <c r="B17" s="326">
        <v>4.2</v>
      </c>
      <c r="C17" s="322" t="s">
        <v>831</v>
      </c>
      <c r="D17" s="269">
        <v>163878.059274</v>
      </c>
      <c r="E17" s="325">
        <v>0</v>
      </c>
      <c r="F17" s="325">
        <v>0.62</v>
      </c>
      <c r="G17" s="325">
        <v>0.62</v>
      </c>
      <c r="H17" s="325">
        <v>0</v>
      </c>
      <c r="I17" s="325">
        <v>0</v>
      </c>
      <c r="J17" s="325">
        <v>0</v>
      </c>
      <c r="K17" s="325">
        <v>0</v>
      </c>
      <c r="L17" s="325">
        <v>0</v>
      </c>
      <c r="M17" s="325">
        <v>0</v>
      </c>
      <c r="N17" s="325">
        <v>0</v>
      </c>
      <c r="O17" s="325">
        <v>0</v>
      </c>
      <c r="P17" s="269">
        <v>29105.426518</v>
      </c>
      <c r="Q17" s="269">
        <v>29105.426495</v>
      </c>
    </row>
    <row r="18" spans="2:17" x14ac:dyDescent="0.25">
      <c r="B18" s="326">
        <v>4.3</v>
      </c>
      <c r="C18" s="322" t="s">
        <v>832</v>
      </c>
      <c r="D18" s="269">
        <v>758.47709399999997</v>
      </c>
      <c r="E18" s="325">
        <v>0</v>
      </c>
      <c r="F18" s="325">
        <v>0</v>
      </c>
      <c r="G18" s="325">
        <v>0</v>
      </c>
      <c r="H18" s="325">
        <v>0</v>
      </c>
      <c r="I18" s="325">
        <v>0</v>
      </c>
      <c r="J18" s="325">
        <v>0</v>
      </c>
      <c r="K18" s="325">
        <v>0</v>
      </c>
      <c r="L18" s="325">
        <v>0</v>
      </c>
      <c r="M18" s="325">
        <v>0</v>
      </c>
      <c r="N18" s="325">
        <v>0</v>
      </c>
      <c r="O18" s="325">
        <v>0</v>
      </c>
      <c r="P18" s="269">
        <v>61.809907000000003</v>
      </c>
      <c r="Q18" s="269">
        <v>61.809907000000003</v>
      </c>
    </row>
    <row r="19" spans="2:17" x14ac:dyDescent="0.25">
      <c r="B19" s="326">
        <v>4.4000000000000004</v>
      </c>
      <c r="C19" s="322" t="s">
        <v>833</v>
      </c>
      <c r="D19" s="269">
        <v>10737.484226</v>
      </c>
      <c r="E19" s="325">
        <v>0.06</v>
      </c>
      <c r="F19" s="325">
        <v>0.23</v>
      </c>
      <c r="G19" s="325">
        <v>0</v>
      </c>
      <c r="H19" s="325">
        <v>0</v>
      </c>
      <c r="I19" s="325">
        <v>0.23</v>
      </c>
      <c r="J19" s="325">
        <v>0</v>
      </c>
      <c r="K19" s="325">
        <v>0</v>
      </c>
      <c r="L19" s="325">
        <v>0</v>
      </c>
      <c r="M19" s="325">
        <v>0</v>
      </c>
      <c r="N19" s="325">
        <v>0.05</v>
      </c>
      <c r="O19" s="325">
        <v>0</v>
      </c>
      <c r="P19" s="269">
        <v>3917.7514630000001</v>
      </c>
      <c r="Q19" s="269">
        <v>3690.475676</v>
      </c>
    </row>
    <row r="20" spans="2:17" x14ac:dyDescent="0.25">
      <c r="B20" s="326">
        <v>4.5</v>
      </c>
      <c r="C20" s="322" t="s">
        <v>834</v>
      </c>
      <c r="D20" s="269">
        <v>15748.138051</v>
      </c>
      <c r="E20" s="325">
        <v>0.06</v>
      </c>
      <c r="F20" s="325">
        <v>0.3</v>
      </c>
      <c r="G20" s="325">
        <v>0</v>
      </c>
      <c r="H20" s="325">
        <v>0</v>
      </c>
      <c r="I20" s="325">
        <v>0.3</v>
      </c>
      <c r="J20" s="325">
        <v>0</v>
      </c>
      <c r="K20" s="325">
        <v>0</v>
      </c>
      <c r="L20" s="325">
        <v>0</v>
      </c>
      <c r="M20" s="325">
        <v>0</v>
      </c>
      <c r="N20" s="325">
        <v>0</v>
      </c>
      <c r="O20" s="325">
        <v>0</v>
      </c>
      <c r="P20" s="269">
        <v>4392.5939390000003</v>
      </c>
      <c r="Q20" s="269">
        <v>4391.1641849999996</v>
      </c>
    </row>
    <row r="21" spans="2:17" x14ac:dyDescent="0.25">
      <c r="B21" s="324">
        <v>5</v>
      </c>
      <c r="C21" s="320" t="s">
        <v>464</v>
      </c>
      <c r="D21" s="269">
        <v>471451.88262400002</v>
      </c>
      <c r="E21" s="325">
        <v>0.02</v>
      </c>
      <c r="F21" s="325">
        <v>0.63</v>
      </c>
      <c r="G21" s="325">
        <v>0.59</v>
      </c>
      <c r="H21" s="325">
        <v>0</v>
      </c>
      <c r="I21" s="325">
        <v>0.04</v>
      </c>
      <c r="J21" s="325">
        <v>0</v>
      </c>
      <c r="K21" s="325">
        <v>0</v>
      </c>
      <c r="L21" s="325">
        <v>0</v>
      </c>
      <c r="M21" s="325">
        <v>0</v>
      </c>
      <c r="N21" s="325">
        <v>0.01</v>
      </c>
      <c r="O21" s="325">
        <v>0</v>
      </c>
      <c r="P21" s="269">
        <v>144733.81429000001</v>
      </c>
      <c r="Q21" s="269">
        <v>142889.53641999999</v>
      </c>
    </row>
  </sheetData>
  <mergeCells count="14">
    <mergeCell ref="F6:F7"/>
    <mergeCell ref="J6:J7"/>
    <mergeCell ref="N6:N7"/>
    <mergeCell ref="O6:O7"/>
    <mergeCell ref="B2:Q2"/>
    <mergeCell ref="B4:C8"/>
    <mergeCell ref="D4:D6"/>
    <mergeCell ref="E4:O4"/>
    <mergeCell ref="P4:Q4"/>
    <mergeCell ref="E5:M5"/>
    <mergeCell ref="N5:O5"/>
    <mergeCell ref="P5:P7"/>
    <mergeCell ref="Q5:Q7"/>
    <mergeCell ref="E6:E7"/>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A2A90-46DE-4F42-A409-7C8A54DD157F}">
  <sheetPr codeName="Sheet32">
    <tabColor rgb="FF00A976"/>
  </sheetPr>
  <dimension ref="B1:L19"/>
  <sheetViews>
    <sheetView showGridLines="0" zoomScaleNormal="100" zoomScaleSheetLayoutView="100" workbookViewId="0">
      <selection activeCell="D22" sqref="D22"/>
    </sheetView>
  </sheetViews>
  <sheetFormatPr defaultColWidth="8" defaultRowHeight="15" x14ac:dyDescent="0.25"/>
  <cols>
    <col min="1" max="2" width="3.125" style="170" customWidth="1"/>
    <col min="3" max="3" width="66.5" style="170" customWidth="1"/>
    <col min="4" max="4" width="28.5" style="170" customWidth="1"/>
    <col min="5" max="5" width="24.75" style="170" bestFit="1" customWidth="1"/>
    <col min="6" max="6" width="14.25" style="170" customWidth="1"/>
    <col min="7" max="16384" width="8" style="170"/>
  </cols>
  <sheetData>
    <row r="1" spans="2:12" ht="9.9499999999999993" customHeight="1" x14ac:dyDescent="0.25"/>
    <row r="2" spans="2:12" ht="20.25" x14ac:dyDescent="0.3">
      <c r="B2" s="1313" t="s">
        <v>835</v>
      </c>
      <c r="C2" s="1313"/>
      <c r="D2" s="1313"/>
      <c r="E2" s="327"/>
      <c r="F2" s="327"/>
      <c r="G2" s="317"/>
      <c r="H2" s="317"/>
      <c r="I2" s="317"/>
      <c r="J2" s="317"/>
      <c r="K2" s="317"/>
      <c r="L2" s="317"/>
    </row>
    <row r="3" spans="2:12" ht="20.25" customHeight="1" x14ac:dyDescent="0.25">
      <c r="B3" s="1313"/>
      <c r="C3" s="1313"/>
      <c r="D3" s="1313"/>
    </row>
    <row r="5" spans="2:12" x14ac:dyDescent="0.25">
      <c r="B5" s="894"/>
      <c r="C5" s="894"/>
      <c r="D5" s="895" t="s">
        <v>836</v>
      </c>
    </row>
    <row r="6" spans="2:12" x14ac:dyDescent="0.25">
      <c r="B6" s="786" t="s">
        <v>73</v>
      </c>
      <c r="C6" s="894"/>
      <c r="D6" s="896" t="s">
        <v>68</v>
      </c>
    </row>
    <row r="7" spans="2:12" x14ac:dyDescent="0.25">
      <c r="B7" s="328">
        <v>1</v>
      </c>
      <c r="C7" s="329" t="s">
        <v>837</v>
      </c>
      <c r="D7" s="330">
        <v>138845.22880400001</v>
      </c>
    </row>
    <row r="8" spans="2:12" x14ac:dyDescent="0.25">
      <c r="B8" s="176">
        <v>2</v>
      </c>
      <c r="C8" s="331" t="s">
        <v>838</v>
      </c>
      <c r="D8" s="330">
        <v>3484.6439949999999</v>
      </c>
    </row>
    <row r="9" spans="2:12" x14ac:dyDescent="0.25">
      <c r="B9" s="176">
        <v>3</v>
      </c>
      <c r="C9" s="331" t="s">
        <v>839</v>
      </c>
      <c r="D9" s="330">
        <v>572.27981699999998</v>
      </c>
    </row>
    <row r="10" spans="2:12" x14ac:dyDescent="0.25">
      <c r="B10" s="176">
        <v>4</v>
      </c>
      <c r="C10" s="331" t="s">
        <v>840</v>
      </c>
      <c r="D10" s="330">
        <v>0</v>
      </c>
    </row>
    <row r="11" spans="2:12" x14ac:dyDescent="0.25">
      <c r="B11" s="176">
        <v>5</v>
      </c>
      <c r="C11" s="331" t="s">
        <v>841</v>
      </c>
      <c r="D11" s="330">
        <v>0</v>
      </c>
    </row>
    <row r="12" spans="2:12" x14ac:dyDescent="0.25">
      <c r="B12" s="176">
        <v>6</v>
      </c>
      <c r="C12" s="331" t="s">
        <v>842</v>
      </c>
      <c r="D12" s="330">
        <v>0</v>
      </c>
    </row>
    <row r="13" spans="2:12" x14ac:dyDescent="0.25">
      <c r="B13" s="176">
        <v>7</v>
      </c>
      <c r="C13" s="331" t="s">
        <v>843</v>
      </c>
      <c r="D13" s="330">
        <v>-12.616196</v>
      </c>
    </row>
    <row r="14" spans="2:12" x14ac:dyDescent="0.25">
      <c r="B14" s="176">
        <v>8</v>
      </c>
      <c r="C14" s="331" t="s">
        <v>844</v>
      </c>
      <c r="D14" s="330">
        <v>0</v>
      </c>
    </row>
    <row r="15" spans="2:12" x14ac:dyDescent="0.25">
      <c r="B15" s="328">
        <v>9</v>
      </c>
      <c r="C15" s="329" t="s">
        <v>845</v>
      </c>
      <c r="D15" s="330">
        <v>142889.53641999999</v>
      </c>
    </row>
    <row r="16" spans="2:12" x14ac:dyDescent="0.25">
      <c r="B16" s="200"/>
      <c r="C16" s="200"/>
    </row>
    <row r="19" spans="4:4" x14ac:dyDescent="0.25">
      <c r="D19" s="332"/>
    </row>
  </sheetData>
  <mergeCells count="1">
    <mergeCell ref="B2:D3"/>
  </mergeCells>
  <pageMargins left="0.7" right="0.7" top="0.75" bottom="0.75" header="0.3" footer="0.3"/>
  <pageSetup scale="6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373F-5958-4500-8406-C97245586BAA}">
  <sheetPr codeName="Sheet70">
    <tabColor rgb="FF00A976"/>
    <pageSetUpPr fitToPage="1"/>
  </sheetPr>
  <dimension ref="B1:I126"/>
  <sheetViews>
    <sheetView showGridLines="0" zoomScale="60" zoomScaleNormal="60" zoomScaleSheetLayoutView="100" workbookViewId="0">
      <selection activeCell="D23" sqref="D23"/>
    </sheetView>
  </sheetViews>
  <sheetFormatPr defaultColWidth="10.125" defaultRowHeight="15" x14ac:dyDescent="0.25"/>
  <cols>
    <col min="1" max="1" width="3.125" style="37" customWidth="1"/>
    <col min="2" max="2" width="22.5" style="37" customWidth="1"/>
    <col min="3" max="3" width="27.5" style="37" customWidth="1"/>
    <col min="4" max="4" width="26.75" style="37" customWidth="1"/>
    <col min="5" max="5" width="20.75" style="37" customWidth="1"/>
    <col min="6" max="6" width="23.125" style="37" customWidth="1"/>
    <col min="7" max="7" width="28" style="37" customWidth="1"/>
    <col min="8" max="8" width="23.5" style="37" customWidth="1"/>
    <col min="9" max="9" width="19.625" style="37" customWidth="1"/>
    <col min="10" max="16384" width="10.125" style="37"/>
  </cols>
  <sheetData>
    <row r="1" spans="2:9" ht="9.9499999999999993" customHeight="1" x14ac:dyDescent="0.25"/>
    <row r="2" spans="2:9" ht="18.75" customHeight="1" x14ac:dyDescent="0.3">
      <c r="B2" s="1313" t="s">
        <v>846</v>
      </c>
      <c r="C2" s="1313"/>
      <c r="D2" s="1313"/>
      <c r="E2" s="1313"/>
      <c r="F2" s="1313"/>
      <c r="G2" s="1313"/>
      <c r="H2" s="1313"/>
      <c r="I2" s="1313"/>
    </row>
    <row r="3" spans="2:9" ht="18.75" x14ac:dyDescent="0.3">
      <c r="B3" s="333"/>
      <c r="C3" s="334"/>
      <c r="D3" s="334"/>
      <c r="E3" s="334"/>
      <c r="F3" s="334"/>
      <c r="G3" s="334"/>
      <c r="H3" s="334"/>
    </row>
    <row r="4" spans="2:9" ht="24" customHeight="1" x14ac:dyDescent="0.3">
      <c r="B4" s="335" t="s">
        <v>742</v>
      </c>
      <c r="C4" s="56"/>
      <c r="D4" s="336"/>
      <c r="E4" s="336"/>
      <c r="F4" s="336"/>
      <c r="G4" s="336"/>
      <c r="H4" s="336"/>
    </row>
    <row r="5" spans="2:9" ht="35.25" customHeight="1" x14ac:dyDescent="0.25">
      <c r="B5" s="1339" t="s">
        <v>847</v>
      </c>
      <c r="C5" s="1339" t="s">
        <v>848</v>
      </c>
      <c r="D5" s="1341" t="s">
        <v>849</v>
      </c>
      <c r="E5" s="1228"/>
      <c r="F5" s="1339" t="s">
        <v>850</v>
      </c>
      <c r="G5" s="1339" t="s">
        <v>851</v>
      </c>
      <c r="H5" s="1339" t="s">
        <v>852</v>
      </c>
      <c r="I5" s="1339" t="s">
        <v>853</v>
      </c>
    </row>
    <row r="6" spans="2:9" ht="38.25" x14ac:dyDescent="0.25">
      <c r="B6" s="1340"/>
      <c r="C6" s="1340"/>
      <c r="D6" s="852"/>
      <c r="E6" s="849" t="s">
        <v>854</v>
      </c>
      <c r="F6" s="1340"/>
      <c r="G6" s="1340"/>
      <c r="H6" s="1340"/>
      <c r="I6" s="1340"/>
    </row>
    <row r="7" spans="2:9" x14ac:dyDescent="0.25">
      <c r="B7" s="779" t="s">
        <v>68</v>
      </c>
      <c r="C7" s="779" t="s">
        <v>69</v>
      </c>
      <c r="D7" s="897" t="s">
        <v>70</v>
      </c>
      <c r="E7" s="897" t="s">
        <v>855</v>
      </c>
      <c r="F7" s="897" t="s">
        <v>72</v>
      </c>
      <c r="G7" s="897" t="s">
        <v>580</v>
      </c>
      <c r="H7" s="897" t="s">
        <v>214</v>
      </c>
      <c r="I7" s="897" t="s">
        <v>257</v>
      </c>
    </row>
    <row r="8" spans="2:9" x14ac:dyDescent="0.25">
      <c r="B8" s="1336" t="s">
        <v>856</v>
      </c>
      <c r="C8" s="338" t="s">
        <v>763</v>
      </c>
      <c r="D8" s="701">
        <v>215</v>
      </c>
      <c r="E8" s="701">
        <v>0</v>
      </c>
      <c r="F8" s="339">
        <v>0</v>
      </c>
      <c r="G8" s="339">
        <v>5.3807887674999996E-4</v>
      </c>
      <c r="H8" s="339">
        <v>7.6444488372000004E-4</v>
      </c>
      <c r="I8" s="339">
        <v>6.8446269677999996E-4</v>
      </c>
    </row>
    <row r="9" spans="2:9" x14ac:dyDescent="0.25">
      <c r="B9" s="1337"/>
      <c r="C9" s="340" t="s">
        <v>764</v>
      </c>
      <c r="D9" s="701">
        <v>136</v>
      </c>
      <c r="E9" s="701">
        <v>0</v>
      </c>
      <c r="F9" s="339">
        <v>0</v>
      </c>
      <c r="G9" s="339">
        <v>3.6470849108000001E-4</v>
      </c>
      <c r="H9" s="339">
        <v>4.8594066176000001E-4</v>
      </c>
      <c r="I9" s="339">
        <v>1.3315579227700001E-3</v>
      </c>
    </row>
    <row r="10" spans="2:9" x14ac:dyDescent="0.25">
      <c r="B10" s="1337"/>
      <c r="C10" s="340" t="s">
        <v>765</v>
      </c>
      <c r="D10" s="701">
        <v>79</v>
      </c>
      <c r="E10" s="701">
        <v>0</v>
      </c>
      <c r="F10" s="339">
        <v>0</v>
      </c>
      <c r="G10" s="339">
        <v>1.2446667576000001E-3</v>
      </c>
      <c r="H10" s="339">
        <v>1.24389518987E-3</v>
      </c>
      <c r="I10" s="339">
        <v>0</v>
      </c>
    </row>
    <row r="11" spans="2:9" x14ac:dyDescent="0.25">
      <c r="B11" s="1337"/>
      <c r="C11" s="338" t="s">
        <v>766</v>
      </c>
      <c r="D11" s="701">
        <v>828</v>
      </c>
      <c r="E11" s="701">
        <v>3</v>
      </c>
      <c r="F11" s="339">
        <v>3.6231884058000002E-3</v>
      </c>
      <c r="G11" s="339">
        <v>1.92847108828E-3</v>
      </c>
      <c r="H11" s="339">
        <v>2.0741205434800002E-3</v>
      </c>
      <c r="I11" s="339">
        <v>1.2410797393700001E-3</v>
      </c>
    </row>
    <row r="12" spans="2:9" x14ac:dyDescent="0.25">
      <c r="B12" s="1337"/>
      <c r="C12" s="338" t="s">
        <v>767</v>
      </c>
      <c r="D12" s="701">
        <v>759</v>
      </c>
      <c r="E12" s="701">
        <v>0</v>
      </c>
      <c r="F12" s="339">
        <v>0</v>
      </c>
      <c r="G12" s="339">
        <v>3.41912642701E-3</v>
      </c>
      <c r="H12" s="339">
        <v>3.61610783926E-3</v>
      </c>
      <c r="I12" s="339">
        <v>2.0446096654299999E-3</v>
      </c>
    </row>
    <row r="13" spans="2:9" x14ac:dyDescent="0.25">
      <c r="B13" s="1337"/>
      <c r="C13" s="338" t="s">
        <v>768</v>
      </c>
      <c r="D13" s="701">
        <v>625</v>
      </c>
      <c r="E13" s="701">
        <v>1</v>
      </c>
      <c r="F13" s="339">
        <v>1.6000000000000001E-3</v>
      </c>
      <c r="G13" s="339">
        <v>5.89283759888E-3</v>
      </c>
      <c r="H13" s="339">
        <v>6.182369456E-3</v>
      </c>
      <c r="I13" s="339">
        <v>2.6441036488600001E-3</v>
      </c>
    </row>
    <row r="14" spans="2:9" x14ac:dyDescent="0.25">
      <c r="B14" s="1337"/>
      <c r="C14" s="338" t="s">
        <v>769</v>
      </c>
      <c r="D14" s="701">
        <v>2295</v>
      </c>
      <c r="E14" s="701">
        <v>11</v>
      </c>
      <c r="F14" s="339">
        <v>4.7930283224399996E-3</v>
      </c>
      <c r="G14" s="339">
        <v>1.331905318805E-2</v>
      </c>
      <c r="H14" s="339">
        <v>1.402410693682E-2</v>
      </c>
      <c r="I14" s="339">
        <v>3.5379812695100002E-3</v>
      </c>
    </row>
    <row r="15" spans="2:9" x14ac:dyDescent="0.25">
      <c r="B15" s="1337"/>
      <c r="C15" s="340" t="s">
        <v>770</v>
      </c>
      <c r="D15" s="701">
        <v>1796</v>
      </c>
      <c r="E15" s="701">
        <v>9</v>
      </c>
      <c r="F15" s="339">
        <v>5.0111358574599996E-3</v>
      </c>
      <c r="G15" s="339">
        <v>1.138163078486E-2</v>
      </c>
      <c r="H15" s="339">
        <v>1.2105457221600001E-2</v>
      </c>
      <c r="I15" s="339">
        <v>3.37703615415E-3</v>
      </c>
    </row>
    <row r="16" spans="2:9" x14ac:dyDescent="0.25">
      <c r="B16" s="1337"/>
      <c r="C16" s="340" t="s">
        <v>771</v>
      </c>
      <c r="D16" s="701">
        <v>499</v>
      </c>
      <c r="E16" s="701">
        <v>2</v>
      </c>
      <c r="F16" s="339">
        <v>4.0080160320600002E-3</v>
      </c>
      <c r="G16" s="339">
        <v>2.007907526605E-2</v>
      </c>
      <c r="H16" s="339">
        <v>2.0929707915830001E-2</v>
      </c>
      <c r="I16" s="339">
        <v>3.9107430411799999E-3</v>
      </c>
    </row>
    <row r="17" spans="2:9" x14ac:dyDescent="0.25">
      <c r="B17" s="1337"/>
      <c r="C17" s="338" t="s">
        <v>772</v>
      </c>
      <c r="D17" s="701">
        <v>1749</v>
      </c>
      <c r="E17" s="701">
        <v>35</v>
      </c>
      <c r="F17" s="339">
        <v>2.0011435105770001E-2</v>
      </c>
      <c r="G17" s="339">
        <v>4.2684735239489999E-2</v>
      </c>
      <c r="H17" s="339">
        <v>5.197974724414E-2</v>
      </c>
      <c r="I17" s="339">
        <v>9.9079971691400006E-3</v>
      </c>
    </row>
    <row r="18" spans="2:9" x14ac:dyDescent="0.25">
      <c r="B18" s="1337"/>
      <c r="C18" s="340" t="s">
        <v>773</v>
      </c>
      <c r="D18" s="701">
        <v>927</v>
      </c>
      <c r="E18" s="701">
        <v>7</v>
      </c>
      <c r="F18" s="339">
        <v>7.5512405609499999E-3</v>
      </c>
      <c r="G18" s="339">
        <v>3.2214842600439997E-2</v>
      </c>
      <c r="H18" s="339">
        <v>3.352819347357E-2</v>
      </c>
      <c r="I18" s="339">
        <v>5.6668690548500001E-3</v>
      </c>
    </row>
    <row r="19" spans="2:9" x14ac:dyDescent="0.25">
      <c r="B19" s="1337"/>
      <c r="C19" s="340" t="s">
        <v>774</v>
      </c>
      <c r="D19" s="701">
        <v>822</v>
      </c>
      <c r="E19" s="701">
        <v>28</v>
      </c>
      <c r="F19" s="339">
        <v>3.4063260340630001E-2</v>
      </c>
      <c r="G19" s="339">
        <v>7.2390486067000007E-2</v>
      </c>
      <c r="H19" s="339">
        <v>7.2788251313869998E-2</v>
      </c>
      <c r="I19" s="339">
        <v>1.9774011299440002E-2</v>
      </c>
    </row>
    <row r="20" spans="2:9" x14ac:dyDescent="0.25">
      <c r="B20" s="1337"/>
      <c r="C20" s="338" t="s">
        <v>775</v>
      </c>
      <c r="D20" s="701">
        <v>345</v>
      </c>
      <c r="E20" s="701">
        <v>43</v>
      </c>
      <c r="F20" s="339">
        <v>0.12463768115942001</v>
      </c>
      <c r="G20" s="339">
        <v>0.23899121907847001</v>
      </c>
      <c r="H20" s="339">
        <v>0.21491160582609001</v>
      </c>
      <c r="I20" s="339">
        <v>7.1018651362979995E-2</v>
      </c>
    </row>
    <row r="21" spans="2:9" x14ac:dyDescent="0.25">
      <c r="B21" s="1337"/>
      <c r="C21" s="340" t="s">
        <v>776</v>
      </c>
      <c r="D21" s="701">
        <v>251</v>
      </c>
      <c r="E21" s="701">
        <v>23</v>
      </c>
      <c r="F21" s="339">
        <v>9.1633466135460001E-2</v>
      </c>
      <c r="G21" s="339">
        <v>0.13541033209583</v>
      </c>
      <c r="H21" s="339">
        <v>0.15966355167331001</v>
      </c>
      <c r="I21" s="339">
        <v>3.3720930232560002E-2</v>
      </c>
    </row>
    <row r="22" spans="2:9" x14ac:dyDescent="0.25">
      <c r="B22" s="1337"/>
      <c r="C22" s="340" t="s">
        <v>777</v>
      </c>
      <c r="D22" s="701">
        <v>53</v>
      </c>
      <c r="E22" s="701">
        <v>16</v>
      </c>
      <c r="F22" s="339">
        <v>0.30188679245283001</v>
      </c>
      <c r="G22" s="339">
        <v>0.22818708974952001</v>
      </c>
      <c r="H22" s="339">
        <v>0.22597939924527999</v>
      </c>
      <c r="I22" s="339">
        <v>0.15546218487395</v>
      </c>
    </row>
    <row r="23" spans="2:9" x14ac:dyDescent="0.25">
      <c r="B23" s="1337"/>
      <c r="C23" s="340" t="s">
        <v>778</v>
      </c>
      <c r="D23" s="701">
        <v>41</v>
      </c>
      <c r="E23" s="701">
        <v>4</v>
      </c>
      <c r="F23" s="339">
        <v>9.7560975609760001E-2</v>
      </c>
      <c r="G23" s="339">
        <v>0.57050502476704001</v>
      </c>
      <c r="H23" s="339">
        <v>0.53883035073171004</v>
      </c>
      <c r="I23" s="339">
        <v>0.11148648648649</v>
      </c>
    </row>
    <row r="24" spans="2:9" x14ac:dyDescent="0.25">
      <c r="B24" s="1338"/>
      <c r="C24" s="338" t="s">
        <v>780</v>
      </c>
      <c r="D24" s="701">
        <v>139</v>
      </c>
      <c r="E24" s="701">
        <v>82</v>
      </c>
      <c r="F24" s="339">
        <v>0.58992805755396005</v>
      </c>
      <c r="G24" s="339">
        <v>1</v>
      </c>
      <c r="H24" s="339">
        <v>1</v>
      </c>
      <c r="I24" s="339">
        <v>0.26574803149606002</v>
      </c>
    </row>
    <row r="25" spans="2:9" x14ac:dyDescent="0.25">
      <c r="B25" s="1336" t="s">
        <v>857</v>
      </c>
      <c r="C25" s="338" t="s">
        <v>763</v>
      </c>
      <c r="D25" s="701">
        <v>0</v>
      </c>
      <c r="E25" s="701">
        <v>0</v>
      </c>
      <c r="F25" s="339">
        <v>0</v>
      </c>
      <c r="G25" s="339">
        <v>0</v>
      </c>
      <c r="H25" s="339">
        <v>0</v>
      </c>
      <c r="I25" s="339">
        <v>0</v>
      </c>
    </row>
    <row r="26" spans="2:9" x14ac:dyDescent="0.25">
      <c r="B26" s="1337"/>
      <c r="C26" s="340" t="s">
        <v>764</v>
      </c>
      <c r="D26" s="701">
        <v>0</v>
      </c>
      <c r="E26" s="701">
        <v>0</v>
      </c>
      <c r="F26" s="339">
        <v>0</v>
      </c>
      <c r="G26" s="339">
        <v>0</v>
      </c>
      <c r="H26" s="339">
        <v>0</v>
      </c>
      <c r="I26" s="339">
        <v>0</v>
      </c>
    </row>
    <row r="27" spans="2:9" x14ac:dyDescent="0.25">
      <c r="B27" s="1337"/>
      <c r="C27" s="340" t="s">
        <v>765</v>
      </c>
      <c r="D27" s="701">
        <v>0</v>
      </c>
      <c r="E27" s="701">
        <v>0</v>
      </c>
      <c r="F27" s="339">
        <v>0</v>
      </c>
      <c r="G27" s="339">
        <v>0</v>
      </c>
      <c r="H27" s="339">
        <v>0</v>
      </c>
      <c r="I27" s="339">
        <v>0</v>
      </c>
    </row>
    <row r="28" spans="2:9" x14ac:dyDescent="0.25">
      <c r="B28" s="1337"/>
      <c r="C28" s="338" t="s">
        <v>766</v>
      </c>
      <c r="D28" s="701">
        <v>1</v>
      </c>
      <c r="E28" s="701">
        <v>0</v>
      </c>
      <c r="F28" s="339">
        <v>0</v>
      </c>
      <c r="G28" s="339">
        <v>2.0252500000000001E-3</v>
      </c>
      <c r="H28" s="339">
        <v>2.0252500000000001E-3</v>
      </c>
      <c r="I28" s="339">
        <v>0</v>
      </c>
    </row>
    <row r="29" spans="2:9" x14ac:dyDescent="0.25">
      <c r="B29" s="1337"/>
      <c r="C29" s="338" t="s">
        <v>767</v>
      </c>
      <c r="D29" s="701">
        <v>8</v>
      </c>
      <c r="E29" s="701">
        <v>0</v>
      </c>
      <c r="F29" s="339">
        <v>0</v>
      </c>
      <c r="G29" s="339">
        <v>4.3024704598400004E-3</v>
      </c>
      <c r="H29" s="339">
        <v>3.9452200000000002E-3</v>
      </c>
      <c r="I29" s="339">
        <v>0</v>
      </c>
    </row>
    <row r="30" spans="2:9" x14ac:dyDescent="0.25">
      <c r="B30" s="1337"/>
      <c r="C30" s="338" t="s">
        <v>768</v>
      </c>
      <c r="D30" s="701">
        <v>9</v>
      </c>
      <c r="E30" s="701">
        <v>0</v>
      </c>
      <c r="F30" s="339">
        <v>0</v>
      </c>
      <c r="G30" s="339">
        <v>5.8466083763699999E-3</v>
      </c>
      <c r="H30" s="339">
        <v>5.95474111111E-3</v>
      </c>
      <c r="I30" s="339">
        <v>0</v>
      </c>
    </row>
    <row r="31" spans="2:9" x14ac:dyDescent="0.25">
      <c r="B31" s="1337"/>
      <c r="C31" s="338" t="s">
        <v>769</v>
      </c>
      <c r="D31" s="701">
        <v>5</v>
      </c>
      <c r="E31" s="701">
        <v>0</v>
      </c>
      <c r="F31" s="339">
        <v>0</v>
      </c>
      <c r="G31" s="339">
        <v>8.0580951032800004E-3</v>
      </c>
      <c r="H31" s="339">
        <v>1.1690012E-2</v>
      </c>
      <c r="I31" s="339">
        <v>0</v>
      </c>
    </row>
    <row r="32" spans="2:9" x14ac:dyDescent="0.25">
      <c r="B32" s="1337"/>
      <c r="C32" s="340" t="s">
        <v>770</v>
      </c>
      <c r="D32" s="701">
        <v>5</v>
      </c>
      <c r="E32" s="701">
        <v>0</v>
      </c>
      <c r="F32" s="339">
        <v>0</v>
      </c>
      <c r="G32" s="339">
        <v>8.0580951032800004E-3</v>
      </c>
      <c r="H32" s="339">
        <v>1.1690012E-2</v>
      </c>
      <c r="I32" s="339">
        <v>0</v>
      </c>
    </row>
    <row r="33" spans="2:9" x14ac:dyDescent="0.25">
      <c r="B33" s="1337"/>
      <c r="C33" s="340" t="s">
        <v>771</v>
      </c>
      <c r="D33" s="701">
        <v>0</v>
      </c>
      <c r="E33" s="701">
        <v>0</v>
      </c>
      <c r="F33" s="339">
        <v>0</v>
      </c>
      <c r="G33" s="339">
        <v>0</v>
      </c>
      <c r="H33" s="339">
        <v>0</v>
      </c>
      <c r="I33" s="339">
        <v>0</v>
      </c>
    </row>
    <row r="34" spans="2:9" x14ac:dyDescent="0.25">
      <c r="B34" s="1337"/>
      <c r="C34" s="338" t="s">
        <v>772</v>
      </c>
      <c r="D34" s="701">
        <v>1</v>
      </c>
      <c r="E34" s="701">
        <v>0</v>
      </c>
      <c r="F34" s="339">
        <v>0</v>
      </c>
      <c r="G34" s="339">
        <v>3.160818E-2</v>
      </c>
      <c r="H34" s="339">
        <v>3.160818E-2</v>
      </c>
      <c r="I34" s="339">
        <v>0</v>
      </c>
    </row>
    <row r="35" spans="2:9" x14ac:dyDescent="0.25">
      <c r="B35" s="1337"/>
      <c r="C35" s="340" t="s">
        <v>773</v>
      </c>
      <c r="D35" s="701">
        <v>1</v>
      </c>
      <c r="E35" s="701">
        <v>0</v>
      </c>
      <c r="F35" s="339">
        <v>0</v>
      </c>
      <c r="G35" s="339">
        <v>3.160818E-2</v>
      </c>
      <c r="H35" s="339">
        <v>3.160818E-2</v>
      </c>
      <c r="I35" s="339">
        <v>0</v>
      </c>
    </row>
    <row r="36" spans="2:9" x14ac:dyDescent="0.25">
      <c r="B36" s="1337"/>
      <c r="C36" s="340" t="s">
        <v>774</v>
      </c>
      <c r="D36" s="701">
        <v>0</v>
      </c>
      <c r="E36" s="701">
        <v>0</v>
      </c>
      <c r="F36" s="339">
        <v>0</v>
      </c>
      <c r="G36" s="339">
        <v>0</v>
      </c>
      <c r="H36" s="339">
        <v>0</v>
      </c>
      <c r="I36" s="339">
        <v>0</v>
      </c>
    </row>
    <row r="37" spans="2:9" x14ac:dyDescent="0.25">
      <c r="B37" s="1337"/>
      <c r="C37" s="338" t="s">
        <v>775</v>
      </c>
      <c r="D37" s="701">
        <v>0</v>
      </c>
      <c r="E37" s="701">
        <v>0</v>
      </c>
      <c r="F37" s="339">
        <v>0</v>
      </c>
      <c r="G37" s="339">
        <v>0</v>
      </c>
      <c r="H37" s="339">
        <v>0</v>
      </c>
      <c r="I37" s="339">
        <v>0</v>
      </c>
    </row>
    <row r="38" spans="2:9" x14ac:dyDescent="0.25">
      <c r="B38" s="1337"/>
      <c r="C38" s="340" t="s">
        <v>776</v>
      </c>
      <c r="D38" s="701">
        <v>0</v>
      </c>
      <c r="E38" s="701">
        <v>0</v>
      </c>
      <c r="F38" s="339">
        <v>0</v>
      </c>
      <c r="G38" s="339">
        <v>0</v>
      </c>
      <c r="H38" s="339">
        <v>0</v>
      </c>
      <c r="I38" s="339">
        <v>0</v>
      </c>
    </row>
    <row r="39" spans="2:9" x14ac:dyDescent="0.25">
      <c r="B39" s="1337"/>
      <c r="C39" s="340" t="s">
        <v>777</v>
      </c>
      <c r="D39" s="701">
        <v>0</v>
      </c>
      <c r="E39" s="701">
        <v>0</v>
      </c>
      <c r="F39" s="339">
        <v>0</v>
      </c>
      <c r="G39" s="339">
        <v>0</v>
      </c>
      <c r="H39" s="339">
        <v>0</v>
      </c>
      <c r="I39" s="339">
        <v>0</v>
      </c>
    </row>
    <row r="40" spans="2:9" x14ac:dyDescent="0.25">
      <c r="B40" s="1337"/>
      <c r="C40" s="340" t="s">
        <v>778</v>
      </c>
      <c r="D40" s="701">
        <v>0</v>
      </c>
      <c r="E40" s="701">
        <v>0</v>
      </c>
      <c r="F40" s="339">
        <v>0</v>
      </c>
      <c r="G40" s="339">
        <v>0</v>
      </c>
      <c r="H40" s="339">
        <v>0</v>
      </c>
      <c r="I40" s="339">
        <v>0</v>
      </c>
    </row>
    <row r="41" spans="2:9" x14ac:dyDescent="0.25">
      <c r="B41" s="1338"/>
      <c r="C41" s="338" t="s">
        <v>780</v>
      </c>
      <c r="D41" s="701">
        <v>1</v>
      </c>
      <c r="E41" s="701">
        <v>1</v>
      </c>
      <c r="F41" s="339">
        <v>1</v>
      </c>
      <c r="G41" s="339">
        <v>1</v>
      </c>
      <c r="H41" s="339">
        <v>1</v>
      </c>
      <c r="I41" s="339">
        <v>0.4</v>
      </c>
    </row>
    <row r="42" spans="2:9" x14ac:dyDescent="0.25">
      <c r="B42" s="1336" t="s">
        <v>858</v>
      </c>
      <c r="C42" s="338" t="s">
        <v>763</v>
      </c>
      <c r="D42" s="701">
        <v>83</v>
      </c>
      <c r="E42" s="701">
        <v>0</v>
      </c>
      <c r="F42" s="339">
        <v>0</v>
      </c>
      <c r="G42" s="339">
        <v>1.1931908811800001E-3</v>
      </c>
      <c r="H42" s="339">
        <v>9.1122963855000004E-4</v>
      </c>
      <c r="I42" s="339">
        <v>1.2195121951200001E-3</v>
      </c>
    </row>
    <row r="43" spans="2:9" x14ac:dyDescent="0.25">
      <c r="B43" s="1337"/>
      <c r="C43" s="340" t="s">
        <v>764</v>
      </c>
      <c r="D43" s="701">
        <v>41</v>
      </c>
      <c r="E43" s="701">
        <v>0</v>
      </c>
      <c r="F43" s="339">
        <v>0</v>
      </c>
      <c r="G43" s="339">
        <v>5.8343715013999995E-4</v>
      </c>
      <c r="H43" s="339">
        <v>5.7865902439000003E-4</v>
      </c>
      <c r="I43" s="339">
        <v>4.0816326530600001E-3</v>
      </c>
    </row>
    <row r="44" spans="2:9" x14ac:dyDescent="0.25">
      <c r="B44" s="1337"/>
      <c r="C44" s="340" t="s">
        <v>765</v>
      </c>
      <c r="D44" s="701">
        <v>42</v>
      </c>
      <c r="E44" s="701">
        <v>0</v>
      </c>
      <c r="F44" s="339">
        <v>0</v>
      </c>
      <c r="G44" s="339">
        <v>1.2347173560899999E-3</v>
      </c>
      <c r="H44" s="339">
        <v>1.2358819047600001E-3</v>
      </c>
      <c r="I44" s="339">
        <v>0</v>
      </c>
    </row>
    <row r="45" spans="2:9" x14ac:dyDescent="0.25">
      <c r="B45" s="1337"/>
      <c r="C45" s="338" t="s">
        <v>766</v>
      </c>
      <c r="D45" s="701">
        <v>216</v>
      </c>
      <c r="E45" s="701">
        <v>0</v>
      </c>
      <c r="F45" s="339">
        <v>0</v>
      </c>
      <c r="G45" s="339">
        <v>1.8332604517100001E-3</v>
      </c>
      <c r="H45" s="339">
        <v>1.79143541667E-3</v>
      </c>
      <c r="I45" s="339">
        <v>5.5586436909399999E-3</v>
      </c>
    </row>
    <row r="46" spans="2:9" x14ac:dyDescent="0.25">
      <c r="B46" s="1337"/>
      <c r="C46" s="338" t="s">
        <v>767</v>
      </c>
      <c r="D46" s="701">
        <v>231</v>
      </c>
      <c r="E46" s="701">
        <v>1</v>
      </c>
      <c r="F46" s="339">
        <v>4.329004329E-3</v>
      </c>
      <c r="G46" s="339">
        <v>3.2619312321199999E-3</v>
      </c>
      <c r="H46" s="339">
        <v>3.4373132034600002E-3</v>
      </c>
      <c r="I46" s="339">
        <v>4.1625857002900004E-3</v>
      </c>
    </row>
    <row r="47" spans="2:9" x14ac:dyDescent="0.25">
      <c r="B47" s="1337"/>
      <c r="C47" s="338" t="s">
        <v>768</v>
      </c>
      <c r="D47" s="701">
        <v>163</v>
      </c>
      <c r="E47" s="701">
        <v>0</v>
      </c>
      <c r="F47" s="339">
        <v>0</v>
      </c>
      <c r="G47" s="339">
        <v>5.9449157702899996E-3</v>
      </c>
      <c r="H47" s="339">
        <v>6.0730082822099997E-3</v>
      </c>
      <c r="I47" s="339">
        <v>4.01261106334E-3</v>
      </c>
    </row>
    <row r="48" spans="2:9" x14ac:dyDescent="0.25">
      <c r="B48" s="1337"/>
      <c r="C48" s="338" t="s">
        <v>769</v>
      </c>
      <c r="D48" s="701">
        <v>717</v>
      </c>
      <c r="E48" s="701">
        <v>5</v>
      </c>
      <c r="F48" s="339">
        <v>6.9735006973500003E-3</v>
      </c>
      <c r="G48" s="339">
        <v>1.2427477158680001E-2</v>
      </c>
      <c r="H48" s="339">
        <v>1.358891753138E-2</v>
      </c>
      <c r="I48" s="339">
        <v>8.5709576396899995E-3</v>
      </c>
    </row>
    <row r="49" spans="2:9" x14ac:dyDescent="0.25">
      <c r="B49" s="1337"/>
      <c r="C49" s="340" t="s">
        <v>770</v>
      </c>
      <c r="D49" s="701">
        <v>553</v>
      </c>
      <c r="E49" s="701">
        <v>3</v>
      </c>
      <c r="F49" s="339">
        <v>5.4249547920399996E-3</v>
      </c>
      <c r="G49" s="339">
        <v>1.079348148542E-2</v>
      </c>
      <c r="H49" s="339">
        <v>1.156786401447E-2</v>
      </c>
      <c r="I49" s="339">
        <v>6.9975379033300001E-3</v>
      </c>
    </row>
    <row r="50" spans="2:9" x14ac:dyDescent="0.25">
      <c r="B50" s="1337"/>
      <c r="C50" s="340" t="s">
        <v>771</v>
      </c>
      <c r="D50" s="701">
        <v>164</v>
      </c>
      <c r="E50" s="701">
        <v>2</v>
      </c>
      <c r="F50" s="339">
        <v>1.219512195122E-2</v>
      </c>
      <c r="G50" s="339">
        <v>1.9744630846289999E-2</v>
      </c>
      <c r="H50" s="339">
        <v>2.0403811402439999E-2</v>
      </c>
      <c r="I50" s="339">
        <v>1.131990038488E-2</v>
      </c>
    </row>
    <row r="51" spans="2:9" x14ac:dyDescent="0.25">
      <c r="B51" s="1337"/>
      <c r="C51" s="338" t="s">
        <v>772</v>
      </c>
      <c r="D51" s="701">
        <v>404</v>
      </c>
      <c r="E51" s="701">
        <v>6</v>
      </c>
      <c r="F51" s="339">
        <v>1.4851485148510001E-2</v>
      </c>
      <c r="G51" s="339">
        <v>4.3940653444269999E-2</v>
      </c>
      <c r="H51" s="339">
        <v>5.1395054752479997E-2</v>
      </c>
      <c r="I51" s="339">
        <v>2.6625219624269999E-2</v>
      </c>
    </row>
    <row r="52" spans="2:9" x14ac:dyDescent="0.25">
      <c r="B52" s="1337"/>
      <c r="C52" s="340" t="s">
        <v>773</v>
      </c>
      <c r="D52" s="701">
        <v>218</v>
      </c>
      <c r="E52" s="701">
        <v>4</v>
      </c>
      <c r="F52" s="339">
        <v>1.8348623853210001E-2</v>
      </c>
      <c r="G52" s="339">
        <v>3.4519323603730001E-2</v>
      </c>
      <c r="H52" s="339">
        <v>3.4641965275230002E-2</v>
      </c>
      <c r="I52" s="339">
        <v>2.294520547945E-2</v>
      </c>
    </row>
    <row r="53" spans="2:9" x14ac:dyDescent="0.25">
      <c r="B53" s="1337"/>
      <c r="C53" s="340" t="s">
        <v>774</v>
      </c>
      <c r="D53" s="701">
        <v>186</v>
      </c>
      <c r="E53" s="701">
        <v>2</v>
      </c>
      <c r="F53" s="339">
        <v>1.075268817204E-2</v>
      </c>
      <c r="G53" s="339">
        <v>6.4109934431160004E-2</v>
      </c>
      <c r="H53" s="339">
        <v>7.1030396182800007E-2</v>
      </c>
      <c r="I53" s="339">
        <v>4.0410519563819997E-2</v>
      </c>
    </row>
    <row r="54" spans="2:9" x14ac:dyDescent="0.25">
      <c r="B54" s="1337"/>
      <c r="C54" s="338" t="s">
        <v>775</v>
      </c>
      <c r="D54" s="701">
        <v>86</v>
      </c>
      <c r="E54" s="701">
        <v>12</v>
      </c>
      <c r="F54" s="339">
        <v>0.13953488372093001</v>
      </c>
      <c r="G54" s="339">
        <v>0.34404013978272002</v>
      </c>
      <c r="H54" s="339">
        <v>0.24034674290697999</v>
      </c>
      <c r="I54" s="339">
        <v>0.11862323294407</v>
      </c>
    </row>
    <row r="55" spans="2:9" x14ac:dyDescent="0.25">
      <c r="B55" s="1337"/>
      <c r="C55" s="340" t="s">
        <v>776</v>
      </c>
      <c r="D55" s="701">
        <v>37</v>
      </c>
      <c r="E55" s="701">
        <v>3</v>
      </c>
      <c r="F55" s="339">
        <v>8.1081081081080003E-2</v>
      </c>
      <c r="G55" s="339">
        <v>0.13640454998185</v>
      </c>
      <c r="H55" s="339">
        <v>0.13615026567568</v>
      </c>
      <c r="I55" s="339">
        <v>0.10886319845857</v>
      </c>
    </row>
    <row r="56" spans="2:9" x14ac:dyDescent="0.25">
      <c r="B56" s="1337"/>
      <c r="C56" s="340" t="s">
        <v>777</v>
      </c>
      <c r="D56" s="701">
        <v>39</v>
      </c>
      <c r="E56" s="701">
        <v>7</v>
      </c>
      <c r="F56" s="339">
        <v>0.17948717948717999</v>
      </c>
      <c r="G56" s="339">
        <v>0.25389966300076999</v>
      </c>
      <c r="H56" s="339">
        <v>0.23869792461538</v>
      </c>
      <c r="I56" s="339">
        <v>0.14177693761815</v>
      </c>
    </row>
    <row r="57" spans="2:9" x14ac:dyDescent="0.25">
      <c r="B57" s="1337"/>
      <c r="C57" s="340" t="s">
        <v>778</v>
      </c>
      <c r="D57" s="701">
        <v>10</v>
      </c>
      <c r="E57" s="701">
        <v>2</v>
      </c>
      <c r="F57" s="339">
        <v>0.2</v>
      </c>
      <c r="G57" s="339">
        <v>0.73194701684548003</v>
      </c>
      <c r="H57" s="339">
        <v>0.63230410000000004</v>
      </c>
      <c r="I57" s="339">
        <v>8.3333333333329998E-2</v>
      </c>
    </row>
    <row r="58" spans="2:9" x14ac:dyDescent="0.25">
      <c r="B58" s="1338"/>
      <c r="C58" s="338" t="s">
        <v>780</v>
      </c>
      <c r="D58" s="701">
        <v>71</v>
      </c>
      <c r="E58" s="701">
        <v>53</v>
      </c>
      <c r="F58" s="339">
        <v>0.74647887323943996</v>
      </c>
      <c r="G58" s="339">
        <v>1</v>
      </c>
      <c r="H58" s="339">
        <v>1</v>
      </c>
      <c r="I58" s="339">
        <v>8.8863892013500007E-2</v>
      </c>
    </row>
    <row r="59" spans="2:9" x14ac:dyDescent="0.25">
      <c r="B59" s="1336" t="s">
        <v>859</v>
      </c>
      <c r="C59" s="338" t="s">
        <v>763</v>
      </c>
      <c r="D59" s="701">
        <v>10807</v>
      </c>
      <c r="E59" s="701">
        <v>10</v>
      </c>
      <c r="F59" s="339">
        <v>9.2532617747999996E-4</v>
      </c>
      <c r="G59" s="339">
        <v>9.0701658379999995E-4</v>
      </c>
      <c r="H59" s="339">
        <v>9.0334126955000005E-4</v>
      </c>
      <c r="I59" s="339">
        <v>2.6321396788799999E-3</v>
      </c>
    </row>
    <row r="60" spans="2:9" x14ac:dyDescent="0.25">
      <c r="B60" s="1337"/>
      <c r="C60" s="340" t="s">
        <v>764</v>
      </c>
      <c r="D60" s="701">
        <v>7142</v>
      </c>
      <c r="E60" s="701">
        <v>5</v>
      </c>
      <c r="F60" s="339">
        <v>7.0008401008E-4</v>
      </c>
      <c r="G60" s="339">
        <v>7.5320565178000004E-4</v>
      </c>
      <c r="H60" s="339">
        <v>7.3852827638999999E-4</v>
      </c>
      <c r="I60" s="339">
        <v>1.8481911833199999E-3</v>
      </c>
    </row>
    <row r="61" spans="2:9" x14ac:dyDescent="0.25">
      <c r="B61" s="1337"/>
      <c r="C61" s="340" t="s">
        <v>765</v>
      </c>
      <c r="D61" s="701">
        <v>3665</v>
      </c>
      <c r="E61" s="701">
        <v>5</v>
      </c>
      <c r="F61" s="339">
        <v>1.3642564802199999E-3</v>
      </c>
      <c r="G61" s="339">
        <v>1.2133587436999999E-3</v>
      </c>
      <c r="H61" s="339">
        <v>1.22451300136E-3</v>
      </c>
      <c r="I61" s="339">
        <v>5.4100227790399996E-3</v>
      </c>
    </row>
    <row r="62" spans="2:9" x14ac:dyDescent="0.25">
      <c r="B62" s="1337"/>
      <c r="C62" s="338" t="s">
        <v>766</v>
      </c>
      <c r="D62" s="701">
        <v>4254</v>
      </c>
      <c r="E62" s="701">
        <v>10</v>
      </c>
      <c r="F62" s="339">
        <v>2.3507287259099999E-3</v>
      </c>
      <c r="G62" s="339">
        <v>1.9183580042400001E-3</v>
      </c>
      <c r="H62" s="339">
        <v>1.9159786506799999E-3</v>
      </c>
      <c r="I62" s="339">
        <v>7.8277886497099998E-3</v>
      </c>
    </row>
    <row r="63" spans="2:9" x14ac:dyDescent="0.25">
      <c r="B63" s="1337"/>
      <c r="C63" s="338" t="s">
        <v>767</v>
      </c>
      <c r="D63" s="701">
        <v>7921</v>
      </c>
      <c r="E63" s="701">
        <v>21</v>
      </c>
      <c r="F63" s="339">
        <v>2.6511804065100001E-3</v>
      </c>
      <c r="G63" s="339">
        <v>3.8133880483899999E-3</v>
      </c>
      <c r="H63" s="339">
        <v>3.85486585911E-3</v>
      </c>
      <c r="I63" s="339">
        <v>7.9530096683599998E-3</v>
      </c>
    </row>
    <row r="64" spans="2:9" x14ac:dyDescent="0.25">
      <c r="B64" s="1337"/>
      <c r="C64" s="338" t="s">
        <v>768</v>
      </c>
      <c r="D64" s="701">
        <v>51924</v>
      </c>
      <c r="E64" s="701">
        <v>135</v>
      </c>
      <c r="F64" s="339">
        <v>2.5999537785999999E-3</v>
      </c>
      <c r="G64" s="339">
        <v>6.0864681447700001E-3</v>
      </c>
      <c r="H64" s="339">
        <v>6.0542681006799997E-3</v>
      </c>
      <c r="I64" s="339">
        <v>5.5735878639499997E-3</v>
      </c>
    </row>
    <row r="65" spans="2:9" x14ac:dyDescent="0.25">
      <c r="B65" s="1337"/>
      <c r="C65" s="338" t="s">
        <v>769</v>
      </c>
      <c r="D65" s="701">
        <v>95886</v>
      </c>
      <c r="E65" s="701">
        <v>254</v>
      </c>
      <c r="F65" s="339">
        <v>2.64897899589E-3</v>
      </c>
      <c r="G65" s="339">
        <v>1.2411595334820001E-2</v>
      </c>
      <c r="H65" s="339">
        <v>1.1969338313519999E-2</v>
      </c>
      <c r="I65" s="339">
        <v>6.4067819900099996E-3</v>
      </c>
    </row>
    <row r="66" spans="2:9" x14ac:dyDescent="0.25">
      <c r="B66" s="1337"/>
      <c r="C66" s="340" t="s">
        <v>770</v>
      </c>
      <c r="D66" s="701">
        <v>84821</v>
      </c>
      <c r="E66" s="701">
        <v>192</v>
      </c>
      <c r="F66" s="339">
        <v>2.2635903844600001E-3</v>
      </c>
      <c r="G66" s="339">
        <v>1.107906378414E-2</v>
      </c>
      <c r="H66" s="339">
        <v>1.0837595203309999E-2</v>
      </c>
      <c r="I66" s="339">
        <v>6.3006872034199997E-3</v>
      </c>
    </row>
    <row r="67" spans="2:9" x14ac:dyDescent="0.25">
      <c r="B67" s="1337"/>
      <c r="C67" s="340" t="s">
        <v>771</v>
      </c>
      <c r="D67" s="701">
        <v>11065</v>
      </c>
      <c r="E67" s="701">
        <v>62</v>
      </c>
      <c r="F67" s="339">
        <v>5.6032535020299999E-3</v>
      </c>
      <c r="G67" s="339">
        <v>2.0629428827690002E-2</v>
      </c>
      <c r="H67" s="339">
        <v>2.0644944490739999E-2</v>
      </c>
      <c r="I67" s="339">
        <v>6.9711625438699997E-3</v>
      </c>
    </row>
    <row r="68" spans="2:9" x14ac:dyDescent="0.25">
      <c r="B68" s="1337"/>
      <c r="C68" s="338" t="s">
        <v>772</v>
      </c>
      <c r="D68" s="701">
        <v>12185</v>
      </c>
      <c r="E68" s="701">
        <v>161</v>
      </c>
      <c r="F68" s="339">
        <v>1.3212966762409999E-2</v>
      </c>
      <c r="G68" s="339">
        <v>4.505604276235E-2</v>
      </c>
      <c r="H68" s="339">
        <v>4.3553304865000003E-2</v>
      </c>
      <c r="I68" s="339">
        <v>1.612528665564E-2</v>
      </c>
    </row>
    <row r="69" spans="2:9" x14ac:dyDescent="0.25">
      <c r="B69" s="1337"/>
      <c r="C69" s="340" t="s">
        <v>773</v>
      </c>
      <c r="D69" s="701">
        <v>8409</v>
      </c>
      <c r="E69" s="701">
        <v>84</v>
      </c>
      <c r="F69" s="339">
        <v>9.9892971815899994E-3</v>
      </c>
      <c r="G69" s="339">
        <v>3.364008172164E-2</v>
      </c>
      <c r="H69" s="339">
        <v>3.3042722000239999E-2</v>
      </c>
      <c r="I69" s="339">
        <v>1.267746367459E-2</v>
      </c>
    </row>
    <row r="70" spans="2:9" x14ac:dyDescent="0.25">
      <c r="B70" s="1337"/>
      <c r="C70" s="340" t="s">
        <v>774</v>
      </c>
      <c r="D70" s="701">
        <v>3776</v>
      </c>
      <c r="E70" s="701">
        <v>77</v>
      </c>
      <c r="F70" s="339">
        <v>2.0391949152540001E-2</v>
      </c>
      <c r="G70" s="339">
        <v>6.861856503239E-2</v>
      </c>
      <c r="H70" s="339">
        <v>6.6959949809320005E-2</v>
      </c>
      <c r="I70" s="339">
        <v>2.4065196548420001E-2</v>
      </c>
    </row>
    <row r="71" spans="2:9" x14ac:dyDescent="0.25">
      <c r="B71" s="1337"/>
      <c r="C71" s="338" t="s">
        <v>775</v>
      </c>
      <c r="D71" s="701">
        <v>3607</v>
      </c>
      <c r="E71" s="701">
        <v>286</v>
      </c>
      <c r="F71" s="339">
        <v>7.9290268921539994E-2</v>
      </c>
      <c r="G71" s="339">
        <v>0.23847542555866</v>
      </c>
      <c r="H71" s="339">
        <v>0.23940387144441</v>
      </c>
      <c r="I71" s="339">
        <v>9.2358988607949999E-2</v>
      </c>
    </row>
    <row r="72" spans="2:9" x14ac:dyDescent="0.25">
      <c r="B72" s="1337"/>
      <c r="C72" s="340" t="s">
        <v>776</v>
      </c>
      <c r="D72" s="701">
        <v>1351</v>
      </c>
      <c r="E72" s="701">
        <v>66</v>
      </c>
      <c r="F72" s="339">
        <v>4.885270170244E-2</v>
      </c>
      <c r="G72" s="339">
        <v>0.13124417385889001</v>
      </c>
      <c r="H72" s="339">
        <v>0.13648243249445</v>
      </c>
      <c r="I72" s="339">
        <v>4.956896551724E-2</v>
      </c>
    </row>
    <row r="73" spans="2:9" x14ac:dyDescent="0.25">
      <c r="B73" s="1337"/>
      <c r="C73" s="340" t="s">
        <v>777</v>
      </c>
      <c r="D73" s="701">
        <v>1373</v>
      </c>
      <c r="E73" s="701">
        <v>92</v>
      </c>
      <c r="F73" s="339">
        <v>6.7006554989079994E-2</v>
      </c>
      <c r="G73" s="339">
        <v>0.23011752945131</v>
      </c>
      <c r="H73" s="339">
        <v>0.22550949599417</v>
      </c>
      <c r="I73" s="339">
        <v>0.10323212536729</v>
      </c>
    </row>
    <row r="74" spans="2:9" x14ac:dyDescent="0.25">
      <c r="B74" s="1337"/>
      <c r="C74" s="340" t="s">
        <v>778</v>
      </c>
      <c r="D74" s="701">
        <v>883</v>
      </c>
      <c r="E74" s="701">
        <v>128</v>
      </c>
      <c r="F74" s="339">
        <v>0.14496036240091001</v>
      </c>
      <c r="G74" s="339">
        <v>0.40815589605060998</v>
      </c>
      <c r="H74" s="339">
        <v>0.41847956964892002</v>
      </c>
      <c r="I74" s="339">
        <v>0.17133038782523</v>
      </c>
    </row>
    <row r="75" spans="2:9" x14ac:dyDescent="0.25">
      <c r="B75" s="1338"/>
      <c r="C75" s="338" t="s">
        <v>780</v>
      </c>
      <c r="D75" s="701">
        <v>3848</v>
      </c>
      <c r="E75" s="701">
        <v>943</v>
      </c>
      <c r="F75" s="339">
        <v>0.24506237006237</v>
      </c>
      <c r="G75" s="339">
        <v>1</v>
      </c>
      <c r="H75" s="339">
        <v>1</v>
      </c>
      <c r="I75" s="339">
        <v>0.14878838108768999</v>
      </c>
    </row>
    <row r="76" spans="2:9" x14ac:dyDescent="0.25">
      <c r="B76" s="1336" t="s">
        <v>860</v>
      </c>
      <c r="C76" s="338" t="s">
        <v>763</v>
      </c>
      <c r="D76" s="701">
        <v>37</v>
      </c>
      <c r="E76" s="701">
        <v>0</v>
      </c>
      <c r="F76" s="339">
        <v>0</v>
      </c>
      <c r="G76" s="339">
        <v>9.3735422586000003E-4</v>
      </c>
      <c r="H76" s="339">
        <v>8.8531108107999998E-4</v>
      </c>
      <c r="I76" s="339">
        <v>2.8901734103999998E-3</v>
      </c>
    </row>
    <row r="77" spans="2:9" x14ac:dyDescent="0.25">
      <c r="B77" s="1337"/>
      <c r="C77" s="340" t="s">
        <v>764</v>
      </c>
      <c r="D77" s="701">
        <v>24</v>
      </c>
      <c r="E77" s="701">
        <v>0</v>
      </c>
      <c r="F77" s="339">
        <v>0</v>
      </c>
      <c r="G77" s="339">
        <v>7.4828070041E-4</v>
      </c>
      <c r="H77" s="339">
        <v>6.9925E-4</v>
      </c>
      <c r="I77" s="339">
        <v>0</v>
      </c>
    </row>
    <row r="78" spans="2:9" x14ac:dyDescent="0.25">
      <c r="B78" s="1337"/>
      <c r="C78" s="340" t="s">
        <v>765</v>
      </c>
      <c r="D78" s="701">
        <v>13</v>
      </c>
      <c r="E78" s="701">
        <v>0</v>
      </c>
      <c r="F78" s="339">
        <v>0</v>
      </c>
      <c r="G78" s="339">
        <v>1.2072134618099999E-3</v>
      </c>
      <c r="H78" s="339">
        <v>1.2288084615400001E-3</v>
      </c>
      <c r="I78" s="339">
        <v>3.5971223021600001E-3</v>
      </c>
    </row>
    <row r="79" spans="2:9" x14ac:dyDescent="0.25">
      <c r="B79" s="1337"/>
      <c r="C79" s="338" t="s">
        <v>766</v>
      </c>
      <c r="D79" s="701">
        <v>484</v>
      </c>
      <c r="E79" s="701">
        <v>0</v>
      </c>
      <c r="F79" s="339">
        <v>0</v>
      </c>
      <c r="G79" s="339">
        <v>1.7992291258999999E-3</v>
      </c>
      <c r="H79" s="339">
        <v>1.8178510950400001E-3</v>
      </c>
      <c r="I79" s="339">
        <v>1.5278838808299999E-3</v>
      </c>
    </row>
    <row r="80" spans="2:9" x14ac:dyDescent="0.25">
      <c r="B80" s="1337"/>
      <c r="C80" s="338" t="s">
        <v>767</v>
      </c>
      <c r="D80" s="701">
        <v>832</v>
      </c>
      <c r="E80" s="701">
        <v>0</v>
      </c>
      <c r="F80" s="339">
        <v>0</v>
      </c>
      <c r="G80" s="339">
        <v>3.9925217494299996E-3</v>
      </c>
      <c r="H80" s="339">
        <v>3.9041494350999999E-3</v>
      </c>
      <c r="I80" s="339">
        <v>4.1237113402100003E-3</v>
      </c>
    </row>
    <row r="81" spans="2:9" x14ac:dyDescent="0.25">
      <c r="B81" s="1337"/>
      <c r="C81" s="338" t="s">
        <v>768</v>
      </c>
      <c r="D81" s="701">
        <v>407</v>
      </c>
      <c r="E81" s="701">
        <v>2</v>
      </c>
      <c r="F81" s="339">
        <v>4.9140049140000003E-3</v>
      </c>
      <c r="G81" s="339">
        <v>6.1707122740099997E-3</v>
      </c>
      <c r="H81" s="339">
        <v>6.1599735135100002E-3</v>
      </c>
      <c r="I81" s="339">
        <v>8.0834419817499992E-3</v>
      </c>
    </row>
    <row r="82" spans="2:9" x14ac:dyDescent="0.25">
      <c r="B82" s="1337"/>
      <c r="C82" s="338" t="s">
        <v>769</v>
      </c>
      <c r="D82" s="701">
        <v>1767</v>
      </c>
      <c r="E82" s="701">
        <v>17</v>
      </c>
      <c r="F82" s="339">
        <v>9.6208262592000007E-3</v>
      </c>
      <c r="G82" s="339">
        <v>1.3171239936100001E-2</v>
      </c>
      <c r="H82" s="339">
        <v>1.368870561404E-2</v>
      </c>
      <c r="I82" s="339">
        <v>1.369710467706E-2</v>
      </c>
    </row>
    <row r="83" spans="2:9" x14ac:dyDescent="0.25">
      <c r="B83" s="1337"/>
      <c r="C83" s="340" t="s">
        <v>770</v>
      </c>
      <c r="D83" s="701">
        <v>1362</v>
      </c>
      <c r="E83" s="701">
        <v>13</v>
      </c>
      <c r="F83" s="339">
        <v>9.5447870778300001E-3</v>
      </c>
      <c r="G83" s="339">
        <v>1.091268125991E-2</v>
      </c>
      <c r="H83" s="339">
        <v>1.1696551196770001E-2</v>
      </c>
      <c r="I83" s="339">
        <v>1.329946204423E-2</v>
      </c>
    </row>
    <row r="84" spans="2:9" x14ac:dyDescent="0.25">
      <c r="B84" s="1337"/>
      <c r="C84" s="340" t="s">
        <v>771</v>
      </c>
      <c r="D84" s="701">
        <v>405</v>
      </c>
      <c r="E84" s="701">
        <v>4</v>
      </c>
      <c r="F84" s="339">
        <v>9.8765432098800003E-3</v>
      </c>
      <c r="G84" s="339">
        <v>1.9657409035020001E-2</v>
      </c>
      <c r="H84" s="339">
        <v>2.0388247135800001E-2</v>
      </c>
      <c r="I84" s="339">
        <v>1.4860139860140001E-2</v>
      </c>
    </row>
    <row r="85" spans="2:9" x14ac:dyDescent="0.25">
      <c r="B85" s="1337"/>
      <c r="C85" s="338" t="s">
        <v>772</v>
      </c>
      <c r="D85" s="701">
        <v>854</v>
      </c>
      <c r="E85" s="701">
        <v>18</v>
      </c>
      <c r="F85" s="339">
        <v>2.1077283372370002E-2</v>
      </c>
      <c r="G85" s="339">
        <v>4.4741256745960002E-2</v>
      </c>
      <c r="H85" s="339">
        <v>4.6358319098360003E-2</v>
      </c>
      <c r="I85" s="339">
        <v>3.0130756111429999E-2</v>
      </c>
    </row>
    <row r="86" spans="2:9" x14ac:dyDescent="0.25">
      <c r="B86" s="1337"/>
      <c r="C86" s="340" t="s">
        <v>773</v>
      </c>
      <c r="D86" s="701">
        <v>578</v>
      </c>
      <c r="E86" s="701">
        <v>9</v>
      </c>
      <c r="F86" s="339">
        <v>1.5570934256059999E-2</v>
      </c>
      <c r="G86" s="339">
        <v>3.4460314395709998E-2</v>
      </c>
      <c r="H86" s="339">
        <v>3.4325385501729998E-2</v>
      </c>
      <c r="I86" s="339">
        <v>2.625201938611E-2</v>
      </c>
    </row>
    <row r="87" spans="2:9" x14ac:dyDescent="0.25">
      <c r="B87" s="1337"/>
      <c r="C87" s="340" t="s">
        <v>774</v>
      </c>
      <c r="D87" s="701">
        <v>276</v>
      </c>
      <c r="E87" s="701">
        <v>9</v>
      </c>
      <c r="F87" s="339">
        <v>3.2608695652169999E-2</v>
      </c>
      <c r="G87" s="339">
        <v>6.8137922033949999E-2</v>
      </c>
      <c r="H87" s="339">
        <v>7.1557723514489996E-2</v>
      </c>
      <c r="I87" s="339">
        <v>3.9347408829169997E-2</v>
      </c>
    </row>
    <row r="88" spans="2:9" x14ac:dyDescent="0.25">
      <c r="B88" s="1337"/>
      <c r="C88" s="338" t="s">
        <v>775</v>
      </c>
      <c r="D88" s="701">
        <v>168</v>
      </c>
      <c r="E88" s="701">
        <v>16</v>
      </c>
      <c r="F88" s="339">
        <v>9.5238095238100007E-2</v>
      </c>
      <c r="G88" s="339">
        <v>0.21706969210202001</v>
      </c>
      <c r="H88" s="339">
        <v>0.20982621065476001</v>
      </c>
      <c r="I88" s="339">
        <v>0.1048839071257</v>
      </c>
    </row>
    <row r="89" spans="2:9" x14ac:dyDescent="0.25">
      <c r="B89" s="1337"/>
      <c r="C89" s="340" t="s">
        <v>776</v>
      </c>
      <c r="D89" s="701">
        <v>81</v>
      </c>
      <c r="E89" s="701">
        <v>5</v>
      </c>
      <c r="F89" s="339">
        <v>6.1728395061730001E-2</v>
      </c>
      <c r="G89" s="339">
        <v>0.14666656701368999</v>
      </c>
      <c r="H89" s="339">
        <v>0.14062408975308999</v>
      </c>
      <c r="I89" s="339">
        <v>8.9225589225589999E-2</v>
      </c>
    </row>
    <row r="90" spans="2:9" x14ac:dyDescent="0.25">
      <c r="B90" s="1337"/>
      <c r="C90" s="340" t="s">
        <v>777</v>
      </c>
      <c r="D90" s="701">
        <v>70</v>
      </c>
      <c r="E90" s="701">
        <v>9</v>
      </c>
      <c r="F90" s="339">
        <v>0.12857142857143</v>
      </c>
      <c r="G90" s="339">
        <v>0.22492157226257001</v>
      </c>
      <c r="H90" s="339">
        <v>0.21612978742857</v>
      </c>
      <c r="I90" s="339">
        <v>0.11967213114754</v>
      </c>
    </row>
    <row r="91" spans="2:9" x14ac:dyDescent="0.25">
      <c r="B91" s="1337"/>
      <c r="C91" s="340" t="s">
        <v>778</v>
      </c>
      <c r="D91" s="701">
        <v>17</v>
      </c>
      <c r="E91" s="701">
        <v>2</v>
      </c>
      <c r="F91" s="339">
        <v>0.11764705882353001</v>
      </c>
      <c r="G91" s="339">
        <v>0.48307021304299003</v>
      </c>
      <c r="H91" s="339">
        <v>0.51359805882353005</v>
      </c>
      <c r="I91" s="339">
        <v>0.11111111111110999</v>
      </c>
    </row>
    <row r="92" spans="2:9" x14ac:dyDescent="0.25">
      <c r="B92" s="1338"/>
      <c r="C92" s="338" t="s">
        <v>780</v>
      </c>
      <c r="D92" s="701">
        <v>169</v>
      </c>
      <c r="E92" s="701">
        <v>135</v>
      </c>
      <c r="F92" s="339">
        <v>0.79881656804734003</v>
      </c>
      <c r="G92" s="339">
        <v>1</v>
      </c>
      <c r="H92" s="339">
        <v>1</v>
      </c>
      <c r="I92" s="339">
        <v>0.35198702351986999</v>
      </c>
    </row>
    <row r="93" spans="2:9" x14ac:dyDescent="0.25">
      <c r="B93" s="1336" t="s">
        <v>861</v>
      </c>
      <c r="C93" s="338" t="s">
        <v>763</v>
      </c>
      <c r="D93" s="701">
        <v>17354</v>
      </c>
      <c r="E93" s="701">
        <v>34</v>
      </c>
      <c r="F93" s="339">
        <v>1.9592024893400001E-3</v>
      </c>
      <c r="G93" s="339">
        <v>9.2152600152000004E-4</v>
      </c>
      <c r="H93" s="339">
        <v>9.5256560217000001E-4</v>
      </c>
      <c r="I93" s="339">
        <v>3.2905356743700002E-3</v>
      </c>
    </row>
    <row r="94" spans="2:9" x14ac:dyDescent="0.25">
      <c r="B94" s="1337"/>
      <c r="C94" s="340" t="s">
        <v>764</v>
      </c>
      <c r="D94" s="701">
        <v>10330</v>
      </c>
      <c r="E94" s="701">
        <v>12</v>
      </c>
      <c r="F94" s="339">
        <v>1.16166505324E-3</v>
      </c>
      <c r="G94" s="339">
        <v>7.6995621314999995E-4</v>
      </c>
      <c r="H94" s="339">
        <v>7.6561138237999998E-4</v>
      </c>
      <c r="I94" s="339">
        <v>2.0502349754900001E-3</v>
      </c>
    </row>
    <row r="95" spans="2:9" x14ac:dyDescent="0.25">
      <c r="B95" s="1337"/>
      <c r="C95" s="340" t="s">
        <v>765</v>
      </c>
      <c r="D95" s="701">
        <v>7024</v>
      </c>
      <c r="E95" s="701">
        <v>22</v>
      </c>
      <c r="F95" s="339">
        <v>3.1321184510299999E-3</v>
      </c>
      <c r="G95" s="339">
        <v>1.21644321537E-3</v>
      </c>
      <c r="H95" s="339">
        <v>1.2275139350799999E-3</v>
      </c>
      <c r="I95" s="339">
        <v>6.7457985662199996E-3</v>
      </c>
    </row>
    <row r="96" spans="2:9" x14ac:dyDescent="0.25">
      <c r="B96" s="1337"/>
      <c r="C96" s="338" t="s">
        <v>766</v>
      </c>
      <c r="D96" s="701">
        <v>8189</v>
      </c>
      <c r="E96" s="701">
        <v>32</v>
      </c>
      <c r="F96" s="339">
        <v>3.9076810355400003E-3</v>
      </c>
      <c r="G96" s="339">
        <v>1.8864800146600001E-3</v>
      </c>
      <c r="H96" s="339">
        <v>1.9268821150300001E-3</v>
      </c>
      <c r="I96" s="339">
        <v>8.6969125960300007E-3</v>
      </c>
    </row>
    <row r="97" spans="2:9" x14ac:dyDescent="0.25">
      <c r="B97" s="1337"/>
      <c r="C97" s="338" t="s">
        <v>767</v>
      </c>
      <c r="D97" s="701">
        <v>9427</v>
      </c>
      <c r="E97" s="701">
        <v>58</v>
      </c>
      <c r="F97" s="339">
        <v>6.1525405749399999E-3</v>
      </c>
      <c r="G97" s="339">
        <v>3.9117227781200001E-3</v>
      </c>
      <c r="H97" s="339">
        <v>3.5797858141499998E-3</v>
      </c>
      <c r="I97" s="339">
        <v>1.3856863649340001E-2</v>
      </c>
    </row>
    <row r="98" spans="2:9" x14ac:dyDescent="0.25">
      <c r="B98" s="1337"/>
      <c r="C98" s="338" t="s">
        <v>768</v>
      </c>
      <c r="D98" s="701">
        <v>3648</v>
      </c>
      <c r="E98" s="701">
        <v>38</v>
      </c>
      <c r="F98" s="339">
        <v>1.041666666667E-2</v>
      </c>
      <c r="G98" s="339">
        <v>6.0310011923700004E-3</v>
      </c>
      <c r="H98" s="339">
        <v>6.0307007894699997E-3</v>
      </c>
      <c r="I98" s="339">
        <v>2.1986679080430001E-2</v>
      </c>
    </row>
    <row r="99" spans="2:9" x14ac:dyDescent="0.25">
      <c r="B99" s="1337"/>
      <c r="C99" s="338" t="s">
        <v>769</v>
      </c>
      <c r="D99" s="701">
        <v>62445</v>
      </c>
      <c r="E99" s="701">
        <v>538</v>
      </c>
      <c r="F99" s="339">
        <v>8.6155817119100003E-3</v>
      </c>
      <c r="G99" s="339">
        <v>1.5060838342479999E-2</v>
      </c>
      <c r="H99" s="339">
        <v>1.489182441781E-2</v>
      </c>
      <c r="I99" s="339">
        <v>9.1281955364400005E-3</v>
      </c>
    </row>
    <row r="100" spans="2:9" x14ac:dyDescent="0.25">
      <c r="B100" s="1337"/>
      <c r="C100" s="340" t="s">
        <v>770</v>
      </c>
      <c r="D100" s="701">
        <v>47237</v>
      </c>
      <c r="E100" s="701">
        <v>402</v>
      </c>
      <c r="F100" s="339">
        <v>8.5102779600699993E-3</v>
      </c>
      <c r="G100" s="339">
        <v>1.3690350847269999E-2</v>
      </c>
      <c r="H100" s="339">
        <v>1.310641086183E-2</v>
      </c>
      <c r="I100" s="339">
        <v>9.4923170166499992E-3</v>
      </c>
    </row>
    <row r="101" spans="2:9" x14ac:dyDescent="0.25">
      <c r="B101" s="1337"/>
      <c r="C101" s="340" t="s">
        <v>771</v>
      </c>
      <c r="D101" s="701">
        <v>15208</v>
      </c>
      <c r="E101" s="701">
        <v>136</v>
      </c>
      <c r="F101" s="339">
        <v>8.9426617569699999E-3</v>
      </c>
      <c r="G101" s="339">
        <v>2.0646522173739999E-2</v>
      </c>
      <c r="H101" s="339">
        <v>2.0437430687140001E-2</v>
      </c>
      <c r="I101" s="339">
        <v>8.0389281429100005E-3</v>
      </c>
    </row>
    <row r="102" spans="2:9" x14ac:dyDescent="0.25">
      <c r="B102" s="1337"/>
      <c r="C102" s="338" t="s">
        <v>772</v>
      </c>
      <c r="D102" s="701">
        <v>14754</v>
      </c>
      <c r="E102" s="701">
        <v>179</v>
      </c>
      <c r="F102" s="339">
        <v>1.2132303104240001E-2</v>
      </c>
      <c r="G102" s="339">
        <v>4.6917481240559999E-2</v>
      </c>
      <c r="H102" s="339">
        <v>4.7084597251589998E-2</v>
      </c>
      <c r="I102" s="339">
        <v>1.0886005617920001E-2</v>
      </c>
    </row>
    <row r="103" spans="2:9" x14ac:dyDescent="0.25">
      <c r="B103" s="1337"/>
      <c r="C103" s="340" t="s">
        <v>773</v>
      </c>
      <c r="D103" s="701">
        <v>9859</v>
      </c>
      <c r="E103" s="701">
        <v>108</v>
      </c>
      <c r="F103" s="339">
        <v>1.0954457855770001E-2</v>
      </c>
      <c r="G103" s="339">
        <v>3.2628635163170001E-2</v>
      </c>
      <c r="H103" s="339">
        <v>3.2353306302869998E-2</v>
      </c>
      <c r="I103" s="339">
        <v>1.033572896774E-2</v>
      </c>
    </row>
    <row r="104" spans="2:9" x14ac:dyDescent="0.25">
      <c r="B104" s="1337"/>
      <c r="C104" s="340" t="s">
        <v>774</v>
      </c>
      <c r="D104" s="701">
        <v>4895</v>
      </c>
      <c r="E104" s="701">
        <v>71</v>
      </c>
      <c r="F104" s="339">
        <v>1.450459652707E-2</v>
      </c>
      <c r="G104" s="339">
        <v>6.9890628773519994E-2</v>
      </c>
      <c r="H104" s="339">
        <v>7.6754831667009998E-2</v>
      </c>
      <c r="I104" s="339">
        <v>1.22062115277E-2</v>
      </c>
    </row>
    <row r="105" spans="2:9" x14ac:dyDescent="0.25">
      <c r="B105" s="1337"/>
      <c r="C105" s="338" t="s">
        <v>775</v>
      </c>
      <c r="D105" s="701">
        <v>4039</v>
      </c>
      <c r="E105" s="701">
        <v>361</v>
      </c>
      <c r="F105" s="339">
        <v>8.9378559049270001E-2</v>
      </c>
      <c r="G105" s="339">
        <v>0.20035849252164001</v>
      </c>
      <c r="H105" s="339">
        <v>0.20178310514979</v>
      </c>
      <c r="I105" s="339">
        <v>0.10810551097872</v>
      </c>
    </row>
    <row r="106" spans="2:9" x14ac:dyDescent="0.25">
      <c r="B106" s="1337"/>
      <c r="C106" s="340" t="s">
        <v>776</v>
      </c>
      <c r="D106" s="701">
        <v>1568</v>
      </c>
      <c r="E106" s="701">
        <v>74</v>
      </c>
      <c r="F106" s="339">
        <v>4.7193877551020003E-2</v>
      </c>
      <c r="G106" s="339">
        <v>0.15551122576747001</v>
      </c>
      <c r="H106" s="339">
        <v>0.16084990925383</v>
      </c>
      <c r="I106" s="339">
        <v>5.3615346778160003E-2</v>
      </c>
    </row>
    <row r="107" spans="2:9" x14ac:dyDescent="0.25">
      <c r="B107" s="1337"/>
      <c r="C107" s="340" t="s">
        <v>777</v>
      </c>
      <c r="D107" s="701">
        <v>2151</v>
      </c>
      <c r="E107" s="701">
        <v>232</v>
      </c>
      <c r="F107" s="339">
        <v>0.10785681078568</v>
      </c>
      <c r="G107" s="339">
        <v>0.21201491714411</v>
      </c>
      <c r="H107" s="339">
        <v>0.20839513036262</v>
      </c>
      <c r="I107" s="339">
        <v>0.15537893204969999</v>
      </c>
    </row>
    <row r="108" spans="2:9" x14ac:dyDescent="0.25">
      <c r="B108" s="1337"/>
      <c r="C108" s="340" t="s">
        <v>778</v>
      </c>
      <c r="D108" s="701">
        <v>320</v>
      </c>
      <c r="E108" s="701">
        <v>55</v>
      </c>
      <c r="F108" s="339">
        <v>0.171875</v>
      </c>
      <c r="G108" s="339">
        <v>0.35733995124923001</v>
      </c>
      <c r="H108" s="339">
        <v>0.35791055806249999</v>
      </c>
      <c r="I108" s="339">
        <v>0.18483965014577</v>
      </c>
    </row>
    <row r="109" spans="2:9" x14ac:dyDescent="0.25">
      <c r="B109" s="1338"/>
      <c r="C109" s="338" t="s">
        <v>780</v>
      </c>
      <c r="D109" s="701">
        <v>3306</v>
      </c>
      <c r="E109" s="701">
        <v>2521</v>
      </c>
      <c r="F109" s="339">
        <v>0.76255293405929003</v>
      </c>
      <c r="G109" s="339">
        <v>1</v>
      </c>
      <c r="H109" s="339">
        <v>1</v>
      </c>
      <c r="I109" s="339">
        <v>0.40293474298213999</v>
      </c>
    </row>
    <row r="110" spans="2:9" x14ac:dyDescent="0.25">
      <c r="B110" s="1333" t="s">
        <v>862</v>
      </c>
      <c r="C110" s="338" t="s">
        <v>763</v>
      </c>
      <c r="D110" s="341">
        <v>64</v>
      </c>
      <c r="E110" s="342">
        <v>0</v>
      </c>
      <c r="F110" s="343">
        <v>0</v>
      </c>
      <c r="G110" s="343">
        <v>1.06903059726E-3</v>
      </c>
      <c r="H110" s="343">
        <v>9.1246000000000003E-4</v>
      </c>
      <c r="I110" s="343">
        <v>0</v>
      </c>
    </row>
    <row r="111" spans="2:9" x14ac:dyDescent="0.25">
      <c r="B111" s="1334"/>
      <c r="C111" s="340" t="s">
        <v>764</v>
      </c>
      <c r="D111" s="342">
        <v>28</v>
      </c>
      <c r="E111" s="342">
        <v>0</v>
      </c>
      <c r="F111" s="343">
        <v>0</v>
      </c>
      <c r="G111" s="343">
        <v>6.0791401876999997E-4</v>
      </c>
      <c r="H111" s="343">
        <v>5.0588785714000004E-4</v>
      </c>
      <c r="I111" s="343">
        <v>0</v>
      </c>
    </row>
    <row r="112" spans="2:9" x14ac:dyDescent="0.25">
      <c r="B112" s="1334"/>
      <c r="C112" s="340" t="s">
        <v>765</v>
      </c>
      <c r="D112" s="342">
        <v>36</v>
      </c>
      <c r="E112" s="342">
        <v>0</v>
      </c>
      <c r="F112" s="343">
        <v>0</v>
      </c>
      <c r="G112" s="343">
        <v>1.2102109934200001E-3</v>
      </c>
      <c r="H112" s="343">
        <v>1.2286827777799999E-3</v>
      </c>
      <c r="I112" s="343">
        <v>0</v>
      </c>
    </row>
    <row r="113" spans="2:9" x14ac:dyDescent="0.25">
      <c r="B113" s="1334"/>
      <c r="C113" s="338" t="s">
        <v>766</v>
      </c>
      <c r="D113" s="342">
        <v>365</v>
      </c>
      <c r="E113" s="341">
        <v>1</v>
      </c>
      <c r="F113" s="343">
        <v>2.7397260273999999E-3</v>
      </c>
      <c r="G113" s="343">
        <v>1.9230218411300001E-3</v>
      </c>
      <c r="H113" s="343">
        <v>1.8157675068499999E-3</v>
      </c>
      <c r="I113" s="343">
        <v>1.42653352354E-3</v>
      </c>
    </row>
    <row r="114" spans="2:9" x14ac:dyDescent="0.25">
      <c r="B114" s="1334"/>
      <c r="C114" s="338" t="s">
        <v>767</v>
      </c>
      <c r="D114" s="342">
        <v>773</v>
      </c>
      <c r="E114" s="342">
        <v>1</v>
      </c>
      <c r="F114" s="343">
        <v>1.2936610608E-3</v>
      </c>
      <c r="G114" s="343">
        <v>3.50721364623E-3</v>
      </c>
      <c r="H114" s="343">
        <v>3.8251001164299999E-3</v>
      </c>
      <c r="I114" s="343">
        <v>4.2830079894600002E-3</v>
      </c>
    </row>
    <row r="115" spans="2:9" x14ac:dyDescent="0.25">
      <c r="B115" s="1334"/>
      <c r="C115" s="338" t="s">
        <v>768</v>
      </c>
      <c r="D115" s="342">
        <v>771</v>
      </c>
      <c r="E115" s="342">
        <v>3</v>
      </c>
      <c r="F115" s="343">
        <v>3.8910505836600002E-3</v>
      </c>
      <c r="G115" s="343">
        <v>6.2364785299700003E-3</v>
      </c>
      <c r="H115" s="343">
        <v>6.2191798832699997E-3</v>
      </c>
      <c r="I115" s="343">
        <v>7.0748299319699998E-3</v>
      </c>
    </row>
    <row r="116" spans="2:9" x14ac:dyDescent="0.25">
      <c r="B116" s="1334"/>
      <c r="C116" s="338" t="s">
        <v>769</v>
      </c>
      <c r="D116" s="342">
        <v>2005</v>
      </c>
      <c r="E116" s="342">
        <v>25</v>
      </c>
      <c r="F116" s="343">
        <v>1.246882793017E-2</v>
      </c>
      <c r="G116" s="343">
        <v>1.43947063191E-2</v>
      </c>
      <c r="H116" s="343">
        <v>1.378432351122E-2</v>
      </c>
      <c r="I116" s="343">
        <v>1.695621132794E-2</v>
      </c>
    </row>
    <row r="117" spans="2:9" x14ac:dyDescent="0.25">
      <c r="B117" s="1334"/>
      <c r="C117" s="340" t="s">
        <v>770</v>
      </c>
      <c r="D117" s="342">
        <v>1508</v>
      </c>
      <c r="E117" s="342">
        <v>16</v>
      </c>
      <c r="F117" s="343">
        <v>1.06100795756E-2</v>
      </c>
      <c r="G117" s="343">
        <v>1.1898317894660001E-2</v>
      </c>
      <c r="H117" s="343">
        <v>1.1530065450930001E-2</v>
      </c>
      <c r="I117" s="343">
        <v>1.455748552523E-2</v>
      </c>
    </row>
    <row r="118" spans="2:9" x14ac:dyDescent="0.25">
      <c r="B118" s="1334"/>
      <c r="C118" s="340" t="s">
        <v>771</v>
      </c>
      <c r="D118" s="342">
        <v>497</v>
      </c>
      <c r="E118" s="342">
        <v>9</v>
      </c>
      <c r="F118" s="343">
        <v>1.810865191147E-2</v>
      </c>
      <c r="G118" s="343">
        <v>2.0635816365550001E-2</v>
      </c>
      <c r="H118" s="343">
        <v>2.0624205110660002E-2</v>
      </c>
      <c r="I118" s="343">
        <v>2.3103009749890002E-2</v>
      </c>
    </row>
    <row r="119" spans="2:9" x14ac:dyDescent="0.25">
      <c r="B119" s="1334"/>
      <c r="C119" s="338" t="s">
        <v>772</v>
      </c>
      <c r="D119" s="342">
        <v>9705</v>
      </c>
      <c r="E119" s="342">
        <v>235</v>
      </c>
      <c r="F119" s="343">
        <v>2.4214322514170002E-2</v>
      </c>
      <c r="G119" s="343">
        <v>5.2583478219590002E-2</v>
      </c>
      <c r="H119" s="343">
        <v>5.1831447146830002E-2</v>
      </c>
      <c r="I119" s="343">
        <v>2.4463271823989999E-2</v>
      </c>
    </row>
    <row r="120" spans="2:9" x14ac:dyDescent="0.25">
      <c r="B120" s="1334"/>
      <c r="C120" s="340" t="s">
        <v>773</v>
      </c>
      <c r="D120" s="342">
        <v>4706</v>
      </c>
      <c r="E120" s="342">
        <v>85</v>
      </c>
      <c r="F120" s="343">
        <v>1.8062048448789999E-2</v>
      </c>
      <c r="G120" s="343">
        <v>3.6257808347679998E-2</v>
      </c>
      <c r="H120" s="343">
        <v>3.4049519198890002E-2</v>
      </c>
      <c r="I120" s="343">
        <v>2.001744439599E-2</v>
      </c>
    </row>
    <row r="121" spans="2:9" x14ac:dyDescent="0.25">
      <c r="B121" s="1334"/>
      <c r="C121" s="340" t="s">
        <v>774</v>
      </c>
      <c r="D121" s="342">
        <v>4999</v>
      </c>
      <c r="E121" s="342">
        <v>150</v>
      </c>
      <c r="F121" s="343">
        <v>3.0006001200239999E-2</v>
      </c>
      <c r="G121" s="343">
        <v>6.9237169104219995E-2</v>
      </c>
      <c r="H121" s="343">
        <v>6.8571145671140005E-2</v>
      </c>
      <c r="I121" s="343">
        <v>2.9063994945390002E-2</v>
      </c>
    </row>
    <row r="122" spans="2:9" x14ac:dyDescent="0.25">
      <c r="B122" s="1334"/>
      <c r="C122" s="338" t="s">
        <v>775</v>
      </c>
      <c r="D122" s="342">
        <v>1064</v>
      </c>
      <c r="E122" s="342">
        <v>175</v>
      </c>
      <c r="F122" s="343">
        <v>0.16447368421052999</v>
      </c>
      <c r="G122" s="343">
        <v>0.18259140132257001</v>
      </c>
      <c r="H122" s="343">
        <v>0.19343093470865</v>
      </c>
      <c r="I122" s="343">
        <v>0.14627580017948</v>
      </c>
    </row>
    <row r="123" spans="2:9" x14ac:dyDescent="0.25">
      <c r="B123" s="1334"/>
      <c r="C123" s="340" t="s">
        <v>776</v>
      </c>
      <c r="D123" s="342">
        <v>699</v>
      </c>
      <c r="E123" s="342">
        <v>103</v>
      </c>
      <c r="F123" s="343">
        <v>0.14735336194564</v>
      </c>
      <c r="G123" s="343">
        <v>0.15835665766567</v>
      </c>
      <c r="H123" s="343">
        <v>0.15692997975680001</v>
      </c>
      <c r="I123" s="343">
        <v>0.13935144609990999</v>
      </c>
    </row>
    <row r="124" spans="2:9" x14ac:dyDescent="0.25">
      <c r="B124" s="1334"/>
      <c r="C124" s="340" t="s">
        <v>777</v>
      </c>
      <c r="D124" s="342">
        <v>252</v>
      </c>
      <c r="E124" s="342">
        <v>38</v>
      </c>
      <c r="F124" s="343">
        <v>0.15079365079365001</v>
      </c>
      <c r="G124" s="343">
        <v>0.22214741805582999</v>
      </c>
      <c r="H124" s="343">
        <v>0.22712705388889001</v>
      </c>
      <c r="I124" s="343">
        <v>0.14553014553015001</v>
      </c>
    </row>
    <row r="125" spans="2:9" x14ac:dyDescent="0.25">
      <c r="B125" s="1334"/>
      <c r="C125" s="340" t="s">
        <v>778</v>
      </c>
      <c r="D125" s="342">
        <v>113</v>
      </c>
      <c r="E125" s="342">
        <v>34</v>
      </c>
      <c r="F125" s="343">
        <v>0.30088495575221003</v>
      </c>
      <c r="G125" s="343">
        <v>0.34407470000000001</v>
      </c>
      <c r="H125" s="343">
        <v>0.34407470000000001</v>
      </c>
      <c r="I125" s="343">
        <v>0.19440353460972001</v>
      </c>
    </row>
    <row r="126" spans="2:9" x14ac:dyDescent="0.25">
      <c r="B126" s="1335"/>
      <c r="C126" s="338" t="s">
        <v>780</v>
      </c>
      <c r="D126" s="342">
        <v>743</v>
      </c>
      <c r="E126" s="342">
        <v>514</v>
      </c>
      <c r="F126" s="343">
        <v>0.69179004037684999</v>
      </c>
      <c r="G126" s="343">
        <v>1</v>
      </c>
      <c r="H126" s="343">
        <v>1</v>
      </c>
      <c r="I126" s="343">
        <v>0.39401736892891998</v>
      </c>
    </row>
  </sheetData>
  <mergeCells count="15">
    <mergeCell ref="B2:I2"/>
    <mergeCell ref="B5:B6"/>
    <mergeCell ref="C5:C6"/>
    <mergeCell ref="D5:E5"/>
    <mergeCell ref="F5:F6"/>
    <mergeCell ref="G5:G6"/>
    <mergeCell ref="H5:H6"/>
    <mergeCell ref="I5:I6"/>
    <mergeCell ref="B110:B126"/>
    <mergeCell ref="B8:B24"/>
    <mergeCell ref="B25:B41"/>
    <mergeCell ref="B42:B58"/>
    <mergeCell ref="B59:B75"/>
    <mergeCell ref="B76:B92"/>
    <mergeCell ref="B93:B109"/>
  </mergeCells>
  <pageMargins left="0.7" right="0.7" top="0.78740157499999996" bottom="0.78740157499999996" header="0.3" footer="0.3"/>
  <pageSetup paperSize="9" scale="3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3B53-CE2A-4601-A4FD-8A7B018CC9B2}">
  <sheetPr codeName="Sheet11">
    <tabColor rgb="FF00A976"/>
  </sheetPr>
  <dimension ref="B1:R30"/>
  <sheetViews>
    <sheetView showGridLines="0" zoomScale="85" zoomScaleNormal="85" zoomScaleSheetLayoutView="50" workbookViewId="0">
      <selection activeCell="Q28" sqref="Q28"/>
    </sheetView>
  </sheetViews>
  <sheetFormatPr defaultColWidth="8" defaultRowHeight="15" x14ac:dyDescent="0.25"/>
  <cols>
    <col min="1" max="1" width="3.125" style="37" customWidth="1"/>
    <col min="2" max="2" width="14" style="37" customWidth="1"/>
    <col min="3" max="3" width="20.25" style="37" customWidth="1"/>
    <col min="4" max="16" width="15.75" style="37" customWidth="1"/>
    <col min="17" max="17" width="12.375" style="37" bestFit="1" customWidth="1"/>
    <col min="18" max="18" width="9.625" style="37" bestFit="1" customWidth="1"/>
    <col min="19" max="16384" width="8" style="37"/>
  </cols>
  <sheetData>
    <row r="1" spans="2:18" ht="9.9499999999999993" customHeight="1" x14ac:dyDescent="0.25"/>
    <row r="2" spans="2:18" ht="20.25" x14ac:dyDescent="0.25">
      <c r="B2" s="1257" t="s">
        <v>34</v>
      </c>
      <c r="C2" s="1257"/>
      <c r="D2" s="1257"/>
      <c r="E2" s="1257"/>
      <c r="F2" s="1257"/>
      <c r="G2" s="1257"/>
      <c r="H2" s="1257"/>
      <c r="I2" s="1257"/>
      <c r="J2" s="1257"/>
      <c r="K2" s="1257"/>
      <c r="L2" s="1257"/>
      <c r="M2" s="1257"/>
      <c r="N2" s="1257"/>
      <c r="O2" s="1257"/>
      <c r="P2" s="1257"/>
    </row>
    <row r="3" spans="2:18" ht="18.75" x14ac:dyDescent="0.25">
      <c r="B3" s="201"/>
    </row>
    <row r="4" spans="2:18" x14ac:dyDescent="0.25">
      <c r="B4" s="36"/>
      <c r="C4" s="36"/>
      <c r="D4" s="344" t="s">
        <v>68</v>
      </c>
      <c r="E4" s="344" t="s">
        <v>69</v>
      </c>
      <c r="F4" s="344" t="s">
        <v>70</v>
      </c>
      <c r="G4" s="344" t="s">
        <v>71</v>
      </c>
      <c r="H4" s="344" t="s">
        <v>72</v>
      </c>
      <c r="I4" s="344" t="s">
        <v>189</v>
      </c>
      <c r="J4" s="344" t="s">
        <v>214</v>
      </c>
      <c r="K4" s="344" t="s">
        <v>257</v>
      </c>
      <c r="L4" s="344" t="s">
        <v>253</v>
      </c>
      <c r="M4" s="344" t="s">
        <v>255</v>
      </c>
      <c r="N4" s="344" t="s">
        <v>614</v>
      </c>
      <c r="O4" s="344" t="s">
        <v>615</v>
      </c>
      <c r="P4" s="344" t="s">
        <v>655</v>
      </c>
    </row>
    <row r="5" spans="2:18" ht="15.75" customHeight="1" x14ac:dyDescent="0.25">
      <c r="B5" s="36"/>
      <c r="C5" s="36"/>
      <c r="D5" s="1342" t="s">
        <v>863</v>
      </c>
      <c r="E5" s="1343"/>
      <c r="F5" s="1346" t="s">
        <v>864</v>
      </c>
      <c r="G5" s="1347"/>
      <c r="H5" s="1350" t="s">
        <v>865</v>
      </c>
      <c r="I5" s="1353" t="s">
        <v>866</v>
      </c>
      <c r="J5" s="1346" t="s">
        <v>867</v>
      </c>
      <c r="K5" s="1356"/>
      <c r="L5" s="1356"/>
      <c r="M5" s="1347"/>
      <c r="N5" s="1353" t="s">
        <v>868</v>
      </c>
      <c r="O5" s="1353" t="s">
        <v>869</v>
      </c>
      <c r="P5" s="1353" t="s">
        <v>870</v>
      </c>
    </row>
    <row r="6" spans="2:18" x14ac:dyDescent="0.25">
      <c r="B6" s="36"/>
      <c r="C6" s="36"/>
      <c r="D6" s="1344"/>
      <c r="E6" s="1345"/>
      <c r="F6" s="1348"/>
      <c r="G6" s="1349"/>
      <c r="H6" s="1351"/>
      <c r="I6" s="1354"/>
      <c r="J6" s="1348"/>
      <c r="K6" s="1357"/>
      <c r="L6" s="1357"/>
      <c r="M6" s="1358"/>
      <c r="N6" s="1354"/>
      <c r="O6" s="1354"/>
      <c r="P6" s="1354"/>
    </row>
    <row r="7" spans="2:18" ht="92.25" customHeight="1" x14ac:dyDescent="0.25">
      <c r="B7" s="36"/>
      <c r="C7" s="36"/>
      <c r="D7" s="344" t="s">
        <v>871</v>
      </c>
      <c r="E7" s="344" t="s">
        <v>872</v>
      </c>
      <c r="F7" s="344" t="s">
        <v>873</v>
      </c>
      <c r="G7" s="344" t="s">
        <v>874</v>
      </c>
      <c r="H7" s="1352"/>
      <c r="I7" s="1355"/>
      <c r="J7" s="344" t="s">
        <v>875</v>
      </c>
      <c r="K7" s="344" t="s">
        <v>864</v>
      </c>
      <c r="L7" s="344" t="s">
        <v>876</v>
      </c>
      <c r="M7" s="345" t="s">
        <v>877</v>
      </c>
      <c r="N7" s="1355"/>
      <c r="O7" s="1355"/>
      <c r="P7" s="1355"/>
    </row>
    <row r="8" spans="2:18" ht="27.75" customHeight="1" x14ac:dyDescent="0.25">
      <c r="B8" s="346" t="s">
        <v>878</v>
      </c>
      <c r="C8" s="347" t="s">
        <v>879</v>
      </c>
      <c r="D8" s="348"/>
      <c r="E8" s="348"/>
      <c r="F8" s="348"/>
      <c r="G8" s="348"/>
      <c r="H8" s="348"/>
      <c r="I8" s="348"/>
      <c r="J8" s="348"/>
      <c r="K8" s="348"/>
      <c r="L8" s="348"/>
      <c r="M8" s="348"/>
      <c r="N8" s="348"/>
      <c r="O8" s="349"/>
      <c r="P8" s="349"/>
    </row>
    <row r="9" spans="2:18" x14ac:dyDescent="0.25">
      <c r="B9" s="346" t="s">
        <v>880</v>
      </c>
      <c r="C9" s="914" t="s">
        <v>881</v>
      </c>
      <c r="D9" s="898">
        <v>941696.09</v>
      </c>
      <c r="E9" s="898">
        <v>902145.33</v>
      </c>
      <c r="F9" s="898">
        <v>11087.73</v>
      </c>
      <c r="G9" s="898"/>
      <c r="H9" s="898"/>
      <c r="I9" s="899">
        <v>1854929.15</v>
      </c>
      <c r="J9" s="898">
        <v>84128.93</v>
      </c>
      <c r="K9" s="898">
        <v>887.02</v>
      </c>
      <c r="L9" s="898">
        <v>0</v>
      </c>
      <c r="M9" s="898">
        <v>85015.95</v>
      </c>
      <c r="N9" s="899">
        <v>1062699.375</v>
      </c>
      <c r="O9" s="898">
        <v>6.1090307942835866E-6</v>
      </c>
      <c r="P9" s="910">
        <v>0.01</v>
      </c>
      <c r="Q9" s="768"/>
      <c r="R9" s="769"/>
    </row>
    <row r="10" spans="2:18" x14ac:dyDescent="0.25">
      <c r="B10" s="346" t="s">
        <v>882</v>
      </c>
      <c r="C10" s="914" t="s">
        <v>883</v>
      </c>
      <c r="D10" s="898">
        <v>0</v>
      </c>
      <c r="E10" s="898">
        <v>14712807.619999999</v>
      </c>
      <c r="F10" s="898"/>
      <c r="G10" s="898"/>
      <c r="H10" s="898"/>
      <c r="I10" s="899">
        <v>14712807.619999999</v>
      </c>
      <c r="J10" s="898">
        <v>419181.56</v>
      </c>
      <c r="K10" s="898">
        <v>0</v>
      </c>
      <c r="L10" s="898">
        <v>0</v>
      </c>
      <c r="M10" s="898">
        <v>419181.56</v>
      </c>
      <c r="N10" s="899">
        <v>5239769.5</v>
      </c>
      <c r="O10" s="898">
        <v>3.0121324980028251E-5</v>
      </c>
      <c r="P10" s="910">
        <v>0.02</v>
      </c>
      <c r="Q10" s="768"/>
    </row>
    <row r="11" spans="2:18" x14ac:dyDescent="0.25">
      <c r="B11" s="346" t="s">
        <v>884</v>
      </c>
      <c r="C11" s="915" t="s">
        <v>885</v>
      </c>
      <c r="D11" s="900">
        <v>0</v>
      </c>
      <c r="E11" s="900">
        <v>428734.92</v>
      </c>
      <c r="F11" s="900">
        <v>4.51</v>
      </c>
      <c r="G11" s="900"/>
      <c r="H11" s="900"/>
      <c r="I11" s="899">
        <v>428739.43</v>
      </c>
      <c r="J11" s="900">
        <v>6.66</v>
      </c>
      <c r="K11" s="900">
        <v>0.36</v>
      </c>
      <c r="L11" s="900">
        <v>0</v>
      </c>
      <c r="M11" s="898">
        <v>7.0200000000000005</v>
      </c>
      <c r="N11" s="899">
        <v>87.75</v>
      </c>
      <c r="O11" s="900">
        <v>5.0443941608452038E-10</v>
      </c>
      <c r="P11" s="911">
        <v>5.0000000000000001E-3</v>
      </c>
      <c r="Q11" s="768"/>
    </row>
    <row r="12" spans="2:18" x14ac:dyDescent="0.25">
      <c r="B12" s="346" t="s">
        <v>886</v>
      </c>
      <c r="C12" s="915" t="s">
        <v>887</v>
      </c>
      <c r="D12" s="898">
        <v>282.3</v>
      </c>
      <c r="E12" s="898">
        <v>15032809.140000001</v>
      </c>
      <c r="F12" s="898"/>
      <c r="G12" s="898"/>
      <c r="H12" s="898"/>
      <c r="I12" s="899">
        <v>15033091.440000001</v>
      </c>
      <c r="J12" s="898">
        <v>658693.93999999994</v>
      </c>
      <c r="K12" s="898">
        <v>0</v>
      </c>
      <c r="L12" s="898">
        <v>0</v>
      </c>
      <c r="M12" s="898">
        <v>658693.93999999994</v>
      </c>
      <c r="N12" s="899">
        <v>8233674.2499999991</v>
      </c>
      <c r="O12" s="898">
        <v>4.7332077845015963E-5</v>
      </c>
      <c r="P12" s="910">
        <v>0.02</v>
      </c>
      <c r="Q12" s="768"/>
    </row>
    <row r="13" spans="2:18" x14ac:dyDescent="0.25">
      <c r="B13" s="346" t="s">
        <v>888</v>
      </c>
      <c r="C13" s="915" t="s">
        <v>889</v>
      </c>
      <c r="D13" s="898">
        <v>71260406.280000001</v>
      </c>
      <c r="E13" s="898">
        <v>995318151.35000002</v>
      </c>
      <c r="F13" s="898">
        <v>31895771.109999999</v>
      </c>
      <c r="G13" s="898"/>
      <c r="H13" s="898">
        <v>59371040.240000002</v>
      </c>
      <c r="I13" s="899">
        <v>1157845368.98</v>
      </c>
      <c r="J13" s="898">
        <v>46057347.859999999</v>
      </c>
      <c r="K13" s="898">
        <v>3003717.45</v>
      </c>
      <c r="L13" s="898">
        <v>949936.64000000001</v>
      </c>
      <c r="M13" s="898">
        <v>50011001.950000003</v>
      </c>
      <c r="N13" s="899">
        <v>625137524.375</v>
      </c>
      <c r="O13" s="898">
        <v>3.5936639061908563E-3</v>
      </c>
      <c r="P13" s="910">
        <v>7.4999999999999997E-3</v>
      </c>
      <c r="Q13" s="768"/>
    </row>
    <row r="14" spans="2:18" x14ac:dyDescent="0.25">
      <c r="B14" s="346" t="s">
        <v>890</v>
      </c>
      <c r="C14" s="916" t="s">
        <v>891</v>
      </c>
      <c r="D14" s="901">
        <v>54162916357.739998</v>
      </c>
      <c r="E14" s="901">
        <v>494700913153.59998</v>
      </c>
      <c r="F14" s="901">
        <v>1016359205.37</v>
      </c>
      <c r="G14" s="901"/>
      <c r="H14" s="901"/>
      <c r="I14" s="899">
        <v>549880188716.70996</v>
      </c>
      <c r="J14" s="901">
        <v>13087862936</v>
      </c>
      <c r="K14" s="901">
        <v>81612318.390000001</v>
      </c>
      <c r="L14" s="901">
        <v>0</v>
      </c>
      <c r="M14" s="898">
        <v>13169475254.389999</v>
      </c>
      <c r="N14" s="899">
        <v>164618440679.875</v>
      </c>
      <c r="O14" s="906">
        <v>0.94632512926838053</v>
      </c>
      <c r="P14" s="912">
        <v>2.5000000000000001E-2</v>
      </c>
      <c r="Q14" s="768"/>
    </row>
    <row r="15" spans="2:18" x14ac:dyDescent="0.25">
      <c r="B15" s="346" t="s">
        <v>892</v>
      </c>
      <c r="C15" s="916" t="s">
        <v>893</v>
      </c>
      <c r="D15" s="901">
        <v>0</v>
      </c>
      <c r="E15" s="901">
        <v>40677972.090000004</v>
      </c>
      <c r="F15" s="901"/>
      <c r="G15" s="901"/>
      <c r="H15" s="901"/>
      <c r="I15" s="899">
        <v>40677972.090000004</v>
      </c>
      <c r="J15" s="901">
        <v>1586451.43</v>
      </c>
      <c r="K15" s="901">
        <v>0</v>
      </c>
      <c r="L15" s="901">
        <v>0</v>
      </c>
      <c r="M15" s="898">
        <v>1586451.43</v>
      </c>
      <c r="N15" s="899">
        <v>19830642.875</v>
      </c>
      <c r="O15" s="906">
        <v>1.1399838076861144E-4</v>
      </c>
      <c r="P15" s="912">
        <v>1.4999999999999999E-2</v>
      </c>
      <c r="Q15" s="768"/>
    </row>
    <row r="16" spans="2:18" x14ac:dyDescent="0.25">
      <c r="B16" s="346" t="s">
        <v>894</v>
      </c>
      <c r="C16" s="916" t="s">
        <v>895</v>
      </c>
      <c r="D16" s="901">
        <v>615738378.86000001</v>
      </c>
      <c r="E16" s="901">
        <v>204831840.34999999</v>
      </c>
      <c r="F16" s="901">
        <v>12494003.77</v>
      </c>
      <c r="G16" s="901"/>
      <c r="H16" s="901">
        <v>893923170.66999996</v>
      </c>
      <c r="I16" s="899">
        <v>1726987393.6500001</v>
      </c>
      <c r="J16" s="901">
        <v>42444294.170000002</v>
      </c>
      <c r="K16" s="901">
        <v>1158166.29</v>
      </c>
      <c r="L16" s="901">
        <v>14302770.73</v>
      </c>
      <c r="M16" s="898">
        <v>57905231.189999998</v>
      </c>
      <c r="N16" s="899">
        <v>723815389.875</v>
      </c>
      <c r="O16" s="906">
        <v>4.1609232207582272E-3</v>
      </c>
      <c r="P16" s="912">
        <v>5.0000000000000001E-3</v>
      </c>
      <c r="Q16" s="768"/>
    </row>
    <row r="17" spans="2:17" x14ac:dyDescent="0.25">
      <c r="B17" s="346" t="s">
        <v>896</v>
      </c>
      <c r="C17" s="916" t="s">
        <v>897</v>
      </c>
      <c r="D17" s="901">
        <v>86877890.409999996</v>
      </c>
      <c r="E17" s="901">
        <v>718538936.25</v>
      </c>
      <c r="F17" s="901"/>
      <c r="G17" s="901"/>
      <c r="H17" s="901"/>
      <c r="I17" s="899">
        <v>805416826.65999997</v>
      </c>
      <c r="J17" s="901">
        <v>17935880.010000002</v>
      </c>
      <c r="K17" s="901">
        <v>813786.12</v>
      </c>
      <c r="L17" s="901">
        <v>0</v>
      </c>
      <c r="M17" s="898">
        <v>18749666.130000003</v>
      </c>
      <c r="N17" s="899">
        <v>234370826.62500003</v>
      </c>
      <c r="O17" s="906">
        <v>1.3473035091733491E-3</v>
      </c>
      <c r="P17" s="912">
        <v>0.02</v>
      </c>
      <c r="Q17" s="768"/>
    </row>
    <row r="18" spans="2:17" x14ac:dyDescent="0.25">
      <c r="B18" s="346" t="s">
        <v>898</v>
      </c>
      <c r="C18" s="916" t="s">
        <v>899</v>
      </c>
      <c r="D18" s="901">
        <v>415.95</v>
      </c>
      <c r="E18" s="901">
        <v>53894476.899999999</v>
      </c>
      <c r="F18" s="901"/>
      <c r="G18" s="901"/>
      <c r="H18" s="901"/>
      <c r="I18" s="899">
        <v>53894892.850000001</v>
      </c>
      <c r="J18" s="901">
        <v>1026942.57</v>
      </c>
      <c r="K18" s="901">
        <v>0</v>
      </c>
      <c r="L18" s="901">
        <v>0</v>
      </c>
      <c r="M18" s="898">
        <v>1026942.57</v>
      </c>
      <c r="N18" s="899">
        <v>12836782.125</v>
      </c>
      <c r="O18" s="906">
        <v>7.3793491504720322E-5</v>
      </c>
      <c r="P18" s="912">
        <v>0.01</v>
      </c>
      <c r="Q18" s="768"/>
    </row>
    <row r="19" spans="2:17" x14ac:dyDescent="0.25">
      <c r="B19" s="346" t="s">
        <v>900</v>
      </c>
      <c r="C19" s="916" t="s">
        <v>901</v>
      </c>
      <c r="D19" s="901">
        <v>0</v>
      </c>
      <c r="E19" s="901">
        <v>189696</v>
      </c>
      <c r="F19" s="901"/>
      <c r="G19" s="901"/>
      <c r="H19" s="901"/>
      <c r="I19" s="899">
        <v>189696</v>
      </c>
      <c r="J19" s="901">
        <v>257.20999999999998</v>
      </c>
      <c r="K19" s="901">
        <v>0</v>
      </c>
      <c r="L19" s="901">
        <v>0</v>
      </c>
      <c r="M19" s="898">
        <v>257.20999999999998</v>
      </c>
      <c r="N19" s="899">
        <v>3215.1249999999995</v>
      </c>
      <c r="O19" s="906">
        <v>1.8482459004430125E-8</v>
      </c>
      <c r="P19" s="912">
        <v>0.01</v>
      </c>
      <c r="Q19" s="768"/>
    </row>
    <row r="20" spans="2:17" x14ac:dyDescent="0.25">
      <c r="B20" s="346" t="s">
        <v>902</v>
      </c>
      <c r="C20" s="916" t="s">
        <v>903</v>
      </c>
      <c r="D20" s="901">
        <v>0</v>
      </c>
      <c r="E20" s="901">
        <v>48112584.729999997</v>
      </c>
      <c r="F20" s="901">
        <v>312159.88</v>
      </c>
      <c r="G20" s="901"/>
      <c r="H20" s="901">
        <v>3676945697.8099999</v>
      </c>
      <c r="I20" s="899">
        <v>3725370442.4200001</v>
      </c>
      <c r="J20" s="901">
        <v>3099248.45</v>
      </c>
      <c r="K20" s="901">
        <v>24972.79</v>
      </c>
      <c r="L20" s="901">
        <v>58831131.159999996</v>
      </c>
      <c r="M20" s="898">
        <v>61955352.399999999</v>
      </c>
      <c r="N20" s="899">
        <v>774441905</v>
      </c>
      <c r="O20" s="906">
        <v>4.4519546706505249E-3</v>
      </c>
      <c r="P20" s="912">
        <v>0.01</v>
      </c>
      <c r="Q20" s="768"/>
    </row>
    <row r="21" spans="2:17" x14ac:dyDescent="0.25">
      <c r="B21" s="346" t="s">
        <v>904</v>
      </c>
      <c r="C21" s="916" t="s">
        <v>905</v>
      </c>
      <c r="D21" s="901">
        <v>0</v>
      </c>
      <c r="E21" s="901">
        <v>6582230.54</v>
      </c>
      <c r="F21" s="901">
        <v>259305.25</v>
      </c>
      <c r="G21" s="901"/>
      <c r="H21" s="901"/>
      <c r="I21" s="899">
        <v>6841535.79</v>
      </c>
      <c r="J21" s="901">
        <v>662953.02</v>
      </c>
      <c r="K21" s="901">
        <v>20744.419999999998</v>
      </c>
      <c r="L21" s="901">
        <v>0</v>
      </c>
      <c r="M21" s="898">
        <v>683697.44000000006</v>
      </c>
      <c r="N21" s="899">
        <v>8546218</v>
      </c>
      <c r="O21" s="906">
        <v>4.9128766013117013E-5</v>
      </c>
      <c r="P21" s="912">
        <v>0.02</v>
      </c>
      <c r="Q21" s="768"/>
    </row>
    <row r="22" spans="2:17" x14ac:dyDescent="0.25">
      <c r="B22" s="346" t="s">
        <v>906</v>
      </c>
      <c r="C22" s="916" t="s">
        <v>907</v>
      </c>
      <c r="D22" s="901">
        <v>1495995.17</v>
      </c>
      <c r="E22" s="901">
        <v>54244706.5</v>
      </c>
      <c r="F22" s="901">
        <v>40561314.880000003</v>
      </c>
      <c r="G22" s="901"/>
      <c r="H22" s="901"/>
      <c r="I22" s="899">
        <v>96302016.550000012</v>
      </c>
      <c r="J22" s="901">
        <v>2140877.89</v>
      </c>
      <c r="K22" s="901">
        <v>3929791.12</v>
      </c>
      <c r="L22" s="901"/>
      <c r="M22" s="898">
        <v>6070669.0099999998</v>
      </c>
      <c r="N22" s="899">
        <v>75883362.625</v>
      </c>
      <c r="O22" s="906">
        <v>4.3622289610353182E-4</v>
      </c>
      <c r="P22" s="912">
        <v>5.0000000000000001E-3</v>
      </c>
      <c r="Q22" s="768"/>
    </row>
    <row r="23" spans="2:17" x14ac:dyDescent="0.25">
      <c r="B23" s="346" t="s">
        <v>908</v>
      </c>
      <c r="C23" s="916" t="s">
        <v>909</v>
      </c>
      <c r="D23" s="901">
        <v>218739849.13999999</v>
      </c>
      <c r="E23" s="901">
        <v>1533665.62</v>
      </c>
      <c r="F23" s="901">
        <v>13370287.460000001</v>
      </c>
      <c r="G23" s="901"/>
      <c r="H23" s="901">
        <v>298384984.39999998</v>
      </c>
      <c r="I23" s="899">
        <v>532028786.62</v>
      </c>
      <c r="J23" s="901">
        <v>2158814.66</v>
      </c>
      <c r="K23" s="901">
        <v>1128804.92</v>
      </c>
      <c r="L23" s="901">
        <v>4774159.75</v>
      </c>
      <c r="M23" s="898">
        <v>8061779.3300000001</v>
      </c>
      <c r="N23" s="899">
        <v>100772241.625</v>
      </c>
      <c r="O23" s="906">
        <v>5.792990395765607E-4</v>
      </c>
      <c r="P23" s="912">
        <v>0.01</v>
      </c>
      <c r="Q23" s="768"/>
    </row>
    <row r="24" spans="2:17" x14ac:dyDescent="0.25">
      <c r="B24" s="346" t="s">
        <v>910</v>
      </c>
      <c r="C24" s="916" t="s">
        <v>911</v>
      </c>
      <c r="D24" s="901">
        <v>171402011.5</v>
      </c>
      <c r="E24" s="901">
        <v>2704114831.7199998</v>
      </c>
      <c r="F24" s="901">
        <v>30869805.27</v>
      </c>
      <c r="G24" s="901"/>
      <c r="H24" s="901"/>
      <c r="I24" s="899">
        <v>2906386648.4899998</v>
      </c>
      <c r="J24" s="901">
        <v>100089626.90000001</v>
      </c>
      <c r="K24" s="901">
        <v>2469584.42</v>
      </c>
      <c r="L24" s="901">
        <v>0</v>
      </c>
      <c r="M24" s="898">
        <v>102559211.32000001</v>
      </c>
      <c r="N24" s="899">
        <v>1281990141.5</v>
      </c>
      <c r="O24" s="906">
        <v>7.3696451100213299E-3</v>
      </c>
      <c r="P24" s="912">
        <v>2.5000000000000001E-2</v>
      </c>
      <c r="Q24" s="768"/>
    </row>
    <row r="25" spans="2:17" x14ac:dyDescent="0.25">
      <c r="B25" s="346" t="s">
        <v>912</v>
      </c>
      <c r="C25" s="916" t="s">
        <v>913</v>
      </c>
      <c r="D25" s="901">
        <v>0</v>
      </c>
      <c r="E25" s="901">
        <v>830000.6</v>
      </c>
      <c r="F25" s="901"/>
      <c r="G25" s="901"/>
      <c r="H25" s="901"/>
      <c r="I25" s="899">
        <v>830000.6</v>
      </c>
      <c r="J25" s="901">
        <v>3597.36</v>
      </c>
      <c r="K25" s="901">
        <v>0</v>
      </c>
      <c r="L25" s="901">
        <v>0</v>
      </c>
      <c r="M25" s="898">
        <v>3597.36</v>
      </c>
      <c r="N25" s="899">
        <v>44967</v>
      </c>
      <c r="O25" s="906">
        <v>2.5849717633131198E-7</v>
      </c>
      <c r="P25" s="912">
        <v>0.01</v>
      </c>
      <c r="Q25" s="768"/>
    </row>
    <row r="26" spans="2:17" x14ac:dyDescent="0.25">
      <c r="B26" s="346" t="s">
        <v>914</v>
      </c>
      <c r="C26" s="916" t="s">
        <v>915</v>
      </c>
      <c r="D26" s="901">
        <v>594365462.20000005</v>
      </c>
      <c r="E26" s="901">
        <v>4515919955.7700005</v>
      </c>
      <c r="F26" s="901">
        <v>16311289.83</v>
      </c>
      <c r="G26" s="901"/>
      <c r="H26" s="901"/>
      <c r="I26" s="899">
        <v>5126596707.8000002</v>
      </c>
      <c r="J26" s="901">
        <v>209362671.46000001</v>
      </c>
      <c r="K26" s="901">
        <v>1399443.79</v>
      </c>
      <c r="L26" s="901">
        <v>0</v>
      </c>
      <c r="M26" s="898">
        <v>210762115.25</v>
      </c>
      <c r="N26" s="899">
        <v>2634526440.625</v>
      </c>
      <c r="O26" s="906">
        <v>1.5144831673710595E-2</v>
      </c>
      <c r="P26" s="912">
        <v>0.02</v>
      </c>
      <c r="Q26" s="768"/>
    </row>
    <row r="27" spans="2:17" x14ac:dyDescent="0.25">
      <c r="B27" s="346" t="s">
        <v>916</v>
      </c>
      <c r="C27" s="916" t="s">
        <v>917</v>
      </c>
      <c r="D27" s="901">
        <v>6551.75</v>
      </c>
      <c r="E27" s="901">
        <v>14921348.33</v>
      </c>
      <c r="F27" s="901"/>
      <c r="G27" s="901"/>
      <c r="H27" s="901"/>
      <c r="I27" s="899">
        <v>14927900.08</v>
      </c>
      <c r="J27" s="901">
        <v>451493.77</v>
      </c>
      <c r="K27" s="901">
        <v>0</v>
      </c>
      <c r="L27" s="901">
        <v>0</v>
      </c>
      <c r="M27" s="898">
        <v>451493.77</v>
      </c>
      <c r="N27" s="899">
        <v>5643672.125</v>
      </c>
      <c r="O27" s="906">
        <v>3.2443198533418622E-5</v>
      </c>
      <c r="P27" s="912">
        <v>1.4999999999999999E-2</v>
      </c>
      <c r="Q27" s="768"/>
    </row>
    <row r="28" spans="2:17" ht="15.75" thickBot="1" x14ac:dyDescent="0.3">
      <c r="B28" s="350" t="s">
        <v>918</v>
      </c>
      <c r="C28" s="917" t="s">
        <v>463</v>
      </c>
      <c r="D28" s="907">
        <v>1456047711.2200089</v>
      </c>
      <c r="E28" s="907">
        <v>4607430824.460083</v>
      </c>
      <c r="F28" s="907">
        <v>167820565.66000009</v>
      </c>
      <c r="G28" s="907"/>
      <c r="H28" s="907">
        <v>2596265071.1400003</v>
      </c>
      <c r="I28" s="902">
        <v>8827564172.4800911</v>
      </c>
      <c r="J28" s="907">
        <v>172969803.80999947</v>
      </c>
      <c r="K28" s="907">
        <v>9850333.3599999696</v>
      </c>
      <c r="L28" s="907">
        <v>43152523.730000004</v>
      </c>
      <c r="M28" s="903">
        <v>225972660.89999944</v>
      </c>
      <c r="N28" s="902">
        <v>2824658261.2499928</v>
      </c>
      <c r="O28" s="908">
        <v>1.62378229509204E-2</v>
      </c>
      <c r="P28" s="913">
        <v>2.5000000000000001E-2</v>
      </c>
      <c r="Q28" s="768">
        <f>SUMPRODUCT(P9:P28,O9:O28)</f>
        <v>2.4683938448481588E-2</v>
      </c>
    </row>
    <row r="29" spans="2:17" ht="15.75" thickBot="1" x14ac:dyDescent="0.3">
      <c r="B29" s="918" t="s">
        <v>597</v>
      </c>
      <c r="C29" s="919" t="s">
        <v>464</v>
      </c>
      <c r="D29" s="904">
        <v>57379793008.610001</v>
      </c>
      <c r="E29" s="904">
        <v>508699130871.82001</v>
      </c>
      <c r="F29" s="904">
        <v>1330264800.72</v>
      </c>
      <c r="G29" s="904"/>
      <c r="H29" s="904">
        <v>7524889964.2600002</v>
      </c>
      <c r="I29" s="905">
        <v>574934078645.41003</v>
      </c>
      <c r="J29" s="904">
        <v>13689015207.66</v>
      </c>
      <c r="K29" s="904">
        <v>105412550.45</v>
      </c>
      <c r="L29" s="904">
        <v>122010522.01000001</v>
      </c>
      <c r="M29" s="904">
        <v>13916438280.120001</v>
      </c>
      <c r="N29" s="904">
        <v>173955478501.5</v>
      </c>
      <c r="O29" s="904">
        <v>1</v>
      </c>
      <c r="P29" s="909"/>
    </row>
    <row r="30" spans="2:17" x14ac:dyDescent="0.25">
      <c r="O30" s="1207"/>
    </row>
  </sheetData>
  <mergeCells count="9">
    <mergeCell ref="B2:P2"/>
    <mergeCell ref="D5:E6"/>
    <mergeCell ref="F5:G6"/>
    <mergeCell ref="H5:H7"/>
    <mergeCell ref="I5:I7"/>
    <mergeCell ref="J5:M6"/>
    <mergeCell ref="N5:N7"/>
    <mergeCell ref="O5:O7"/>
    <mergeCell ref="P5:P7"/>
  </mergeCells>
  <conditionalFormatting sqref="D8:H8 J8:N8">
    <cfRule type="cellIs" dxfId="13" priority="13" stopIfTrue="1" operator="lessThan">
      <formula>0</formula>
    </cfRule>
  </conditionalFormatting>
  <conditionalFormatting sqref="I8:I29">
    <cfRule type="cellIs" dxfId="12" priority="12" stopIfTrue="1" operator="lessThan">
      <formula>0</formula>
    </cfRule>
  </conditionalFormatting>
  <conditionalFormatting sqref="D9:E13">
    <cfRule type="cellIs" dxfId="11" priority="11" stopIfTrue="1" operator="lessThan">
      <formula>0</formula>
    </cfRule>
  </conditionalFormatting>
  <conditionalFormatting sqref="F9:G13">
    <cfRule type="cellIs" dxfId="10" priority="10" stopIfTrue="1" operator="lessThan">
      <formula>0</formula>
    </cfRule>
  </conditionalFormatting>
  <conditionalFormatting sqref="H9:H13">
    <cfRule type="cellIs" dxfId="9" priority="9" stopIfTrue="1" operator="lessThan">
      <formula>0</formula>
    </cfRule>
  </conditionalFormatting>
  <conditionalFormatting sqref="J9:J13">
    <cfRule type="cellIs" dxfId="8" priority="8" stopIfTrue="1" operator="lessThan">
      <formula>0</formula>
    </cfRule>
  </conditionalFormatting>
  <conditionalFormatting sqref="K9:K13">
    <cfRule type="cellIs" dxfId="7" priority="7" stopIfTrue="1" operator="lessThan">
      <formula>0</formula>
    </cfRule>
  </conditionalFormatting>
  <conditionalFormatting sqref="L9:L13">
    <cfRule type="cellIs" dxfId="6" priority="6" stopIfTrue="1" operator="lessThan">
      <formula>0</formula>
    </cfRule>
  </conditionalFormatting>
  <conditionalFormatting sqref="M9:M28">
    <cfRule type="cellIs" dxfId="5" priority="5" stopIfTrue="1" operator="lessThan">
      <formula>0</formula>
    </cfRule>
  </conditionalFormatting>
  <conditionalFormatting sqref="N9:N28">
    <cfRule type="cellIs" dxfId="4" priority="4" stopIfTrue="1" operator="lessThan">
      <formula>0</formula>
    </cfRule>
  </conditionalFormatting>
  <conditionalFormatting sqref="O9:O13">
    <cfRule type="cellIs" dxfId="3" priority="3" stopIfTrue="1" operator="lessThan">
      <formula>0</formula>
    </cfRule>
  </conditionalFormatting>
  <conditionalFormatting sqref="P9:P13">
    <cfRule type="cellIs" dxfId="2" priority="2" stopIfTrue="1" operator="lessThan">
      <formula>0</formula>
    </cfRule>
  </conditionalFormatting>
  <conditionalFormatting sqref="P29">
    <cfRule type="cellIs" dxfId="1"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DDF4-BB8B-48AF-BA1F-3FAE2D2B956E}">
  <sheetPr codeName="Sheet12">
    <tabColor rgb="FF00A976"/>
  </sheetPr>
  <dimension ref="B1:D13"/>
  <sheetViews>
    <sheetView showGridLines="0" zoomScaleNormal="100" workbookViewId="0">
      <selection activeCell="C21" sqref="C21"/>
    </sheetView>
  </sheetViews>
  <sheetFormatPr defaultColWidth="8" defaultRowHeight="15" x14ac:dyDescent="0.25"/>
  <cols>
    <col min="1" max="1" width="3.125" style="170" customWidth="1"/>
    <col min="2" max="2" width="8" style="170"/>
    <col min="3" max="3" width="48.375" style="170" customWidth="1"/>
    <col min="4" max="4" width="19.25" style="170" customWidth="1"/>
    <col min="5" max="5" width="4.375" style="170" customWidth="1"/>
    <col min="6" max="6" width="23.25" style="170" customWidth="1"/>
    <col min="7" max="7" width="38.5" style="170" bestFit="1" customWidth="1"/>
    <col min="8" max="8" width="14.5" style="170" customWidth="1"/>
    <col min="9" max="9" width="22.625" style="170" bestFit="1" customWidth="1"/>
    <col min="10" max="10" width="12.25" style="170" customWidth="1"/>
    <col min="11" max="11" width="22.625" style="170" bestFit="1" customWidth="1"/>
    <col min="12" max="16384" width="8" style="170"/>
  </cols>
  <sheetData>
    <row r="1" spans="2:4" ht="9.9499999999999993" customHeight="1" x14ac:dyDescent="0.3">
      <c r="C1" s="351"/>
    </row>
    <row r="2" spans="2:4" ht="20.25" customHeight="1" x14ac:dyDescent="0.25">
      <c r="B2" s="1313" t="s">
        <v>35</v>
      </c>
      <c r="C2" s="1313"/>
      <c r="D2" s="1313"/>
    </row>
    <row r="3" spans="2:4" ht="20.25" customHeight="1" x14ac:dyDescent="0.25">
      <c r="B3" s="1313"/>
      <c r="C3" s="1313"/>
      <c r="D3" s="1313"/>
    </row>
    <row r="5" spans="2:4" x14ac:dyDescent="0.25">
      <c r="B5" s="786" t="s">
        <v>1588</v>
      </c>
      <c r="C5" s="786"/>
      <c r="D5" s="779" t="s">
        <v>68</v>
      </c>
    </row>
    <row r="6" spans="2:4" x14ac:dyDescent="0.25">
      <c r="B6" s="352">
        <v>1</v>
      </c>
      <c r="C6" s="353" t="s">
        <v>237</v>
      </c>
      <c r="D6" s="770">
        <v>231188.3527086</v>
      </c>
    </row>
    <row r="7" spans="2:4" x14ac:dyDescent="0.25">
      <c r="B7" s="352">
        <v>2</v>
      </c>
      <c r="C7" s="353" t="s">
        <v>919</v>
      </c>
      <c r="D7" s="772">
        <v>2.43146114835587E-2</v>
      </c>
    </row>
    <row r="8" spans="2:4" ht="30" x14ac:dyDescent="0.25">
      <c r="B8" s="352">
        <v>3</v>
      </c>
      <c r="C8" s="353" t="s">
        <v>920</v>
      </c>
      <c r="D8" s="771">
        <v>5621.2549756391381</v>
      </c>
    </row>
    <row r="11" spans="2:4" x14ac:dyDescent="0.25">
      <c r="C11"/>
      <c r="D11" s="773"/>
    </row>
    <row r="13" spans="2:4" x14ac:dyDescent="0.25">
      <c r="D13" s="282"/>
    </row>
  </sheetData>
  <mergeCells count="1">
    <mergeCell ref="B2:D3"/>
  </mergeCells>
  <conditionalFormatting sqref="D6:D8">
    <cfRule type="cellIs" dxfId="0"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4505-C4E2-4A99-9D2E-CEA5277C6BF7}">
  <sheetPr codeName="Sheet13">
    <tabColor rgb="FF00A976"/>
    <pageSetUpPr fitToPage="1"/>
  </sheetPr>
  <dimension ref="A1:E21"/>
  <sheetViews>
    <sheetView showGridLines="0" zoomScale="70" zoomScaleNormal="70" workbookViewId="0">
      <selection activeCell="B2" sqref="B2:D2"/>
    </sheetView>
  </sheetViews>
  <sheetFormatPr defaultColWidth="8" defaultRowHeight="15" x14ac:dyDescent="0.25"/>
  <cols>
    <col min="1" max="1" width="3.125" style="354" customWidth="1"/>
    <col min="2" max="2" width="8" style="354"/>
    <col min="3" max="3" width="48.625" style="354" customWidth="1"/>
    <col min="4" max="4" width="54.375" style="355" customWidth="1"/>
    <col min="5" max="5" width="16.75" style="354" customWidth="1"/>
    <col min="6" max="6" width="66.625" style="354" customWidth="1"/>
    <col min="7" max="16384" width="8" style="354"/>
  </cols>
  <sheetData>
    <row r="1" spans="1:5" ht="9.9499999999999993" customHeight="1" x14ac:dyDescent="0.25"/>
    <row r="2" spans="1:5" ht="20.25" x14ac:dyDescent="0.3">
      <c r="A2" s="356"/>
      <c r="B2" s="1217" t="s">
        <v>37</v>
      </c>
      <c r="C2" s="1217"/>
      <c r="D2" s="1217"/>
      <c r="E2" s="357"/>
    </row>
    <row r="3" spans="1:5" ht="15.75" customHeight="1" x14ac:dyDescent="0.3">
      <c r="A3" s="357"/>
      <c r="B3" s="358"/>
      <c r="C3" s="358"/>
      <c r="D3" s="358"/>
      <c r="E3" s="357"/>
    </row>
    <row r="4" spans="1:5" ht="15.75" x14ac:dyDescent="0.25">
      <c r="A4" s="357"/>
      <c r="B4" s="357"/>
      <c r="C4" s="357"/>
      <c r="D4" s="359"/>
      <c r="E4" s="357"/>
    </row>
    <row r="5" spans="1:5" ht="15.75" x14ac:dyDescent="0.25">
      <c r="A5" s="357"/>
      <c r="B5" s="920"/>
      <c r="C5" s="920"/>
      <c r="D5" s="921" t="s">
        <v>68</v>
      </c>
      <c r="E5" s="37"/>
    </row>
    <row r="6" spans="1:5" ht="15.75" x14ac:dyDescent="0.25">
      <c r="A6" s="357"/>
      <c r="B6" s="920" t="s">
        <v>73</v>
      </c>
      <c r="C6" s="920"/>
      <c r="D6" s="921" t="s">
        <v>921</v>
      </c>
      <c r="E6" s="357"/>
    </row>
    <row r="7" spans="1:5" ht="30" customHeight="1" x14ac:dyDescent="0.25">
      <c r="A7" s="357"/>
      <c r="B7" s="360">
        <v>1</v>
      </c>
      <c r="C7" s="42" t="s">
        <v>922</v>
      </c>
      <c r="D7" s="1163">
        <v>779675.39017650997</v>
      </c>
      <c r="E7" s="361"/>
    </row>
    <row r="8" spans="1:5" ht="49.5" customHeight="1" x14ac:dyDescent="0.25">
      <c r="A8" s="357"/>
      <c r="B8" s="360">
        <v>2</v>
      </c>
      <c r="C8" s="42" t="s">
        <v>923</v>
      </c>
      <c r="D8" s="1163"/>
      <c r="E8" s="361"/>
    </row>
    <row r="9" spans="1:5" ht="47.1" customHeight="1" x14ac:dyDescent="0.25">
      <c r="A9" s="357"/>
      <c r="B9" s="360">
        <v>3</v>
      </c>
      <c r="C9" s="42" t="s">
        <v>924</v>
      </c>
      <c r="D9" s="1163"/>
      <c r="E9" s="357"/>
    </row>
    <row r="10" spans="1:5" ht="30" x14ac:dyDescent="0.25">
      <c r="A10" s="357"/>
      <c r="B10" s="360">
        <v>4</v>
      </c>
      <c r="C10" s="42" t="s">
        <v>925</v>
      </c>
      <c r="D10" s="1163"/>
      <c r="E10" s="357"/>
    </row>
    <row r="11" spans="1:5" ht="60" x14ac:dyDescent="0.25">
      <c r="A11" s="357"/>
      <c r="B11" s="360">
        <v>5</v>
      </c>
      <c r="C11" s="42" t="s">
        <v>926</v>
      </c>
      <c r="D11" s="1163"/>
      <c r="E11" s="357"/>
    </row>
    <row r="12" spans="1:5" ht="30" x14ac:dyDescent="0.25">
      <c r="A12" s="357"/>
      <c r="B12" s="360">
        <v>6</v>
      </c>
      <c r="C12" s="42" t="s">
        <v>927</v>
      </c>
      <c r="D12" s="1163"/>
      <c r="E12" s="357"/>
    </row>
    <row r="13" spans="1:5" ht="15.75" x14ac:dyDescent="0.25">
      <c r="A13" s="357"/>
      <c r="B13" s="360">
        <v>7</v>
      </c>
      <c r="C13" s="42" t="s">
        <v>928</v>
      </c>
      <c r="D13" s="1163"/>
      <c r="E13" s="357"/>
    </row>
    <row r="14" spans="1:5" ht="15.75" x14ac:dyDescent="0.25">
      <c r="A14" s="357"/>
      <c r="B14" s="360">
        <v>8</v>
      </c>
      <c r="C14" s="42" t="s">
        <v>929</v>
      </c>
      <c r="D14" s="1163">
        <v>5375.8121711899985</v>
      </c>
      <c r="E14" s="357"/>
    </row>
    <row r="15" spans="1:5" ht="15.75" x14ac:dyDescent="0.25">
      <c r="A15" s="357"/>
      <c r="B15" s="360">
        <v>9</v>
      </c>
      <c r="C15" s="42" t="s">
        <v>930</v>
      </c>
      <c r="D15" s="1163">
        <v>764.07900259999849</v>
      </c>
      <c r="E15" s="357"/>
    </row>
    <row r="16" spans="1:5" ht="45" x14ac:dyDescent="0.3">
      <c r="A16" s="357"/>
      <c r="B16" s="360">
        <v>10</v>
      </c>
      <c r="C16" s="42" t="s">
        <v>931</v>
      </c>
      <c r="D16" s="1163">
        <v>46175.245970750002</v>
      </c>
      <c r="E16" s="362"/>
    </row>
    <row r="17" spans="1:5" ht="45" x14ac:dyDescent="0.25">
      <c r="A17" s="357"/>
      <c r="B17" s="360">
        <v>11</v>
      </c>
      <c r="C17" s="42" t="s">
        <v>932</v>
      </c>
      <c r="D17" s="1163"/>
      <c r="E17" s="357"/>
    </row>
    <row r="18" spans="1:5" ht="45" x14ac:dyDescent="0.25">
      <c r="A18" s="357"/>
      <c r="B18" s="360" t="s">
        <v>933</v>
      </c>
      <c r="C18" s="42" t="s">
        <v>934</v>
      </c>
      <c r="D18" s="1163"/>
      <c r="E18" s="357"/>
    </row>
    <row r="19" spans="1:5" ht="45" x14ac:dyDescent="0.25">
      <c r="A19" s="357"/>
      <c r="B19" s="360" t="s">
        <v>935</v>
      </c>
      <c r="C19" s="42" t="s">
        <v>936</v>
      </c>
      <c r="D19" s="1163"/>
      <c r="E19" s="357"/>
    </row>
    <row r="20" spans="1:5" ht="15.75" x14ac:dyDescent="0.25">
      <c r="A20" s="357"/>
      <c r="B20" s="360">
        <v>12</v>
      </c>
      <c r="C20" s="42" t="s">
        <v>937</v>
      </c>
      <c r="D20" s="1163">
        <v>-7500.478462100029</v>
      </c>
      <c r="E20" s="357"/>
    </row>
    <row r="21" spans="1:5" ht="15.75" x14ac:dyDescent="0.25">
      <c r="A21" s="357"/>
      <c r="B21" s="363">
        <v>13</v>
      </c>
      <c r="C21" s="364" t="s">
        <v>112</v>
      </c>
      <c r="D21" s="365">
        <v>824490.04885895003</v>
      </c>
      <c r="E21" s="357"/>
    </row>
  </sheetData>
  <mergeCells count="1">
    <mergeCell ref="B2:D2"/>
  </mergeCells>
  <pageMargins left="0.7" right="0.7" top="0.75" bottom="0.75" header="0.3" footer="0.3"/>
  <pageSetup paperSize="9" scale="6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E8C2A-6472-4D02-BE2A-9C1A8707D558}">
  <sheetPr>
    <tabColor rgb="FF00A976"/>
  </sheetPr>
  <dimension ref="B2:F118"/>
  <sheetViews>
    <sheetView topLeftCell="A80" zoomScale="85" zoomScaleNormal="85" workbookViewId="0">
      <selection activeCell="B5" sqref="B4:E5"/>
    </sheetView>
  </sheetViews>
  <sheetFormatPr defaultColWidth="9" defaultRowHeight="12.75" x14ac:dyDescent="0.2"/>
  <cols>
    <col min="1" max="1" width="2" style="55" customWidth="1"/>
    <col min="2" max="2" width="8" style="55" bestFit="1" customWidth="1"/>
    <col min="3" max="3" width="58.25" style="55" customWidth="1"/>
    <col min="4" max="4" width="16.125" style="55" bestFit="1" customWidth="1"/>
    <col min="5" max="5" width="44.25" style="55" customWidth="1"/>
    <col min="6" max="7" width="8" style="55" bestFit="1" customWidth="1"/>
    <col min="8" max="8" width="77.75" style="55" customWidth="1"/>
    <col min="9" max="16384" width="9" style="55"/>
  </cols>
  <sheetData>
    <row r="2" spans="2:5" ht="15.75" x14ac:dyDescent="0.25">
      <c r="B2" s="1221" t="s">
        <v>6</v>
      </c>
      <c r="C2" s="1221"/>
      <c r="D2" s="1221"/>
      <c r="E2" s="1221"/>
    </row>
    <row r="4" spans="2:5" ht="25.5" x14ac:dyDescent="0.2">
      <c r="B4" s="1222"/>
      <c r="C4" s="1222"/>
      <c r="D4" s="782" t="s">
        <v>137</v>
      </c>
      <c r="E4" s="782" t="s">
        <v>138</v>
      </c>
    </row>
    <row r="5" spans="2:5" x14ac:dyDescent="0.2">
      <c r="B5" s="1223" t="s">
        <v>139</v>
      </c>
      <c r="C5" s="1224"/>
      <c r="D5" s="1224"/>
      <c r="E5" s="1225"/>
    </row>
    <row r="6" spans="2:5" x14ac:dyDescent="0.2">
      <c r="B6" s="366">
        <v>1</v>
      </c>
      <c r="C6" s="697" t="s">
        <v>140</v>
      </c>
      <c r="D6" s="698">
        <v>642.721</v>
      </c>
      <c r="E6" s="699" t="s">
        <v>68</v>
      </c>
    </row>
    <row r="7" spans="2:5" x14ac:dyDescent="0.2">
      <c r="B7" s="374"/>
      <c r="C7" s="57" t="s">
        <v>141</v>
      </c>
      <c r="D7" s="58">
        <v>642.721</v>
      </c>
      <c r="E7" s="694" t="s">
        <v>68</v>
      </c>
    </row>
    <row r="8" spans="2:5" x14ac:dyDescent="0.2">
      <c r="B8" s="374"/>
      <c r="C8" s="57" t="s">
        <v>142</v>
      </c>
      <c r="D8" s="58"/>
      <c r="E8" s="694"/>
    </row>
    <row r="9" spans="2:5" x14ac:dyDescent="0.2">
      <c r="B9" s="374"/>
      <c r="C9" s="57" t="s">
        <v>143</v>
      </c>
      <c r="D9" s="58"/>
      <c r="E9" s="694"/>
    </row>
    <row r="10" spans="2:5" x14ac:dyDescent="0.2">
      <c r="B10" s="374">
        <v>2</v>
      </c>
      <c r="C10" s="57" t="s">
        <v>144</v>
      </c>
      <c r="D10" s="58">
        <v>36024.717677580004</v>
      </c>
      <c r="E10" s="694" t="s">
        <v>70</v>
      </c>
    </row>
    <row r="11" spans="2:5" x14ac:dyDescent="0.2">
      <c r="B11" s="374">
        <v>3</v>
      </c>
      <c r="C11" s="57" t="s">
        <v>145</v>
      </c>
      <c r="D11" s="58">
        <v>163.89100000000013</v>
      </c>
      <c r="E11" s="694" t="s">
        <v>69</v>
      </c>
    </row>
    <row r="12" spans="2:5" x14ac:dyDescent="0.2">
      <c r="B12" s="374" t="s">
        <v>146</v>
      </c>
      <c r="C12" s="57" t="s">
        <v>147</v>
      </c>
      <c r="D12" s="58"/>
      <c r="E12" s="694"/>
    </row>
    <row r="13" spans="2:5" ht="25.5" x14ac:dyDescent="0.2">
      <c r="B13" s="374">
        <v>4</v>
      </c>
      <c r="C13" s="57" t="s">
        <v>148</v>
      </c>
      <c r="D13" s="58"/>
      <c r="E13" s="694"/>
    </row>
    <row r="14" spans="2:5" x14ac:dyDescent="0.2">
      <c r="B14" s="374">
        <v>5</v>
      </c>
      <c r="C14" s="59" t="s">
        <v>149</v>
      </c>
      <c r="D14" s="58"/>
      <c r="E14" s="694"/>
    </row>
    <row r="15" spans="2:5" x14ac:dyDescent="0.2">
      <c r="B15" s="374" t="s">
        <v>150</v>
      </c>
      <c r="C15" s="57" t="s">
        <v>151</v>
      </c>
      <c r="D15" s="58">
        <v>5241.3553224200004</v>
      </c>
      <c r="E15" s="694" t="s">
        <v>71</v>
      </c>
    </row>
    <row r="16" spans="2:5" x14ac:dyDescent="0.2">
      <c r="B16" s="549">
        <v>6</v>
      </c>
      <c r="C16" s="60" t="s">
        <v>152</v>
      </c>
      <c r="D16" s="61">
        <v>42072.684999999998</v>
      </c>
      <c r="E16" s="694"/>
    </row>
    <row r="17" spans="2:5" x14ac:dyDescent="0.2">
      <c r="B17" s="1218" t="s">
        <v>153</v>
      </c>
      <c r="C17" s="1219"/>
      <c r="D17" s="1219"/>
      <c r="E17" s="1220"/>
    </row>
    <row r="18" spans="2:5" x14ac:dyDescent="0.2">
      <c r="B18" s="374">
        <v>7</v>
      </c>
      <c r="C18" s="57" t="s">
        <v>154</v>
      </c>
      <c r="D18" s="58">
        <v>-292.49263300000001</v>
      </c>
      <c r="E18" s="694"/>
    </row>
    <row r="19" spans="2:5" x14ac:dyDescent="0.2">
      <c r="B19" s="374">
        <v>8</v>
      </c>
      <c r="C19" s="57" t="s">
        <v>155</v>
      </c>
      <c r="D19" s="58">
        <v>-3394.5105747100001</v>
      </c>
      <c r="E19" s="694" t="s">
        <v>72</v>
      </c>
    </row>
    <row r="20" spans="2:5" x14ac:dyDescent="0.2">
      <c r="B20" s="374">
        <v>9</v>
      </c>
      <c r="C20" s="57" t="s">
        <v>156</v>
      </c>
      <c r="D20" s="58"/>
      <c r="E20" s="694"/>
    </row>
    <row r="21" spans="2:5" ht="38.25" x14ac:dyDescent="0.2">
      <c r="B21" s="374">
        <v>10</v>
      </c>
      <c r="C21" s="57" t="s">
        <v>157</v>
      </c>
      <c r="D21" s="58"/>
      <c r="E21" s="694"/>
    </row>
    <row r="22" spans="2:5" ht="25.5" x14ac:dyDescent="0.2">
      <c r="B22" s="374">
        <v>11</v>
      </c>
      <c r="C22" s="57" t="s">
        <v>158</v>
      </c>
      <c r="D22" s="58"/>
      <c r="E22" s="694"/>
    </row>
    <row r="23" spans="2:5" x14ac:dyDescent="0.2">
      <c r="B23" s="374">
        <v>12</v>
      </c>
      <c r="C23" s="57" t="s">
        <v>159</v>
      </c>
      <c r="D23" s="58"/>
      <c r="E23" s="694"/>
    </row>
    <row r="24" spans="2:5" x14ac:dyDescent="0.2">
      <c r="B24" s="374">
        <v>13</v>
      </c>
      <c r="C24" s="57" t="s">
        <v>160</v>
      </c>
      <c r="D24" s="58"/>
      <c r="E24" s="694"/>
    </row>
    <row r="25" spans="2:5" ht="25.5" x14ac:dyDescent="0.2">
      <c r="B25" s="374">
        <v>14</v>
      </c>
      <c r="C25" s="57" t="s">
        <v>161</v>
      </c>
      <c r="D25" s="58"/>
      <c r="E25" s="694"/>
    </row>
    <row r="26" spans="2:5" x14ac:dyDescent="0.2">
      <c r="B26" s="374">
        <v>15</v>
      </c>
      <c r="C26" s="57" t="s">
        <v>162</v>
      </c>
      <c r="D26" s="58"/>
      <c r="E26" s="694"/>
    </row>
    <row r="27" spans="2:5" ht="25.5" x14ac:dyDescent="0.2">
      <c r="B27" s="374">
        <v>16</v>
      </c>
      <c r="C27" s="57" t="s">
        <v>163</v>
      </c>
      <c r="D27" s="58">
        <v>-30.702381900000006</v>
      </c>
      <c r="E27" s="694"/>
    </row>
    <row r="28" spans="2:5" ht="38.25" x14ac:dyDescent="0.2">
      <c r="B28" s="374">
        <v>17</v>
      </c>
      <c r="C28" s="57" t="s">
        <v>164</v>
      </c>
      <c r="D28" s="58"/>
      <c r="E28" s="694"/>
    </row>
    <row r="29" spans="2:5" ht="51" x14ac:dyDescent="0.2">
      <c r="B29" s="374">
        <v>18</v>
      </c>
      <c r="C29" s="57" t="s">
        <v>165</v>
      </c>
      <c r="D29" s="58"/>
      <c r="E29" s="694"/>
    </row>
    <row r="30" spans="2:5" ht="51" x14ac:dyDescent="0.2">
      <c r="B30" s="374">
        <v>19</v>
      </c>
      <c r="C30" s="57" t="s">
        <v>166</v>
      </c>
      <c r="D30" s="58"/>
      <c r="E30" s="694"/>
    </row>
    <row r="31" spans="2:5" x14ac:dyDescent="0.2">
      <c r="B31" s="374">
        <v>20</v>
      </c>
      <c r="C31" s="57" t="s">
        <v>156</v>
      </c>
      <c r="D31" s="58"/>
      <c r="E31" s="694"/>
    </row>
    <row r="32" spans="2:5" ht="25.5" x14ac:dyDescent="0.2">
      <c r="B32" s="374" t="s">
        <v>167</v>
      </c>
      <c r="C32" s="57" t="s">
        <v>168</v>
      </c>
      <c r="D32" s="58"/>
      <c r="E32" s="694"/>
    </row>
    <row r="33" spans="2:6" x14ac:dyDescent="0.2">
      <c r="B33" s="374" t="s">
        <v>169</v>
      </c>
      <c r="C33" s="57" t="s">
        <v>170</v>
      </c>
      <c r="D33" s="58"/>
      <c r="E33" s="694"/>
    </row>
    <row r="34" spans="2:6" x14ac:dyDescent="0.2">
      <c r="B34" s="374" t="s">
        <v>171</v>
      </c>
      <c r="C34" s="57" t="s">
        <v>172</v>
      </c>
      <c r="D34" s="58"/>
      <c r="E34" s="694"/>
    </row>
    <row r="35" spans="2:6" x14ac:dyDescent="0.2">
      <c r="B35" s="374" t="s">
        <v>173</v>
      </c>
      <c r="C35" s="57" t="s">
        <v>174</v>
      </c>
      <c r="D35" s="58"/>
      <c r="E35" s="694"/>
    </row>
    <row r="36" spans="2:6" ht="38.25" x14ac:dyDescent="0.2">
      <c r="B36" s="374">
        <v>21</v>
      </c>
      <c r="C36" s="57" t="s">
        <v>175</v>
      </c>
      <c r="D36" s="58"/>
      <c r="E36" s="694"/>
    </row>
    <row r="37" spans="2:6" x14ac:dyDescent="0.2">
      <c r="B37" s="374">
        <v>22</v>
      </c>
      <c r="C37" s="57" t="s">
        <v>176</v>
      </c>
      <c r="D37" s="58"/>
      <c r="E37" s="694"/>
    </row>
    <row r="38" spans="2:6" ht="38.25" x14ac:dyDescent="0.2">
      <c r="B38" s="374">
        <v>23</v>
      </c>
      <c r="C38" s="62" t="s">
        <v>177</v>
      </c>
      <c r="D38" s="58"/>
      <c r="E38" s="694"/>
    </row>
    <row r="39" spans="2:6" x14ac:dyDescent="0.2">
      <c r="B39" s="374">
        <v>24</v>
      </c>
      <c r="C39" s="57" t="s">
        <v>156</v>
      </c>
      <c r="D39" s="58"/>
      <c r="E39" s="694"/>
    </row>
    <row r="40" spans="2:6" x14ac:dyDescent="0.2">
      <c r="B40" s="374">
        <v>25</v>
      </c>
      <c r="C40" s="57" t="s">
        <v>178</v>
      </c>
      <c r="D40" s="58"/>
      <c r="E40" s="694"/>
    </row>
    <row r="41" spans="2:6" x14ac:dyDescent="0.2">
      <c r="B41" s="374" t="s">
        <v>179</v>
      </c>
      <c r="C41" s="57" t="s">
        <v>180</v>
      </c>
      <c r="D41" s="58"/>
      <c r="E41" s="694"/>
    </row>
    <row r="42" spans="2:6" ht="51" x14ac:dyDescent="0.2">
      <c r="B42" s="374" t="s">
        <v>181</v>
      </c>
      <c r="C42" s="57" t="s">
        <v>182</v>
      </c>
      <c r="D42" s="58"/>
      <c r="E42" s="694"/>
    </row>
    <row r="43" spans="2:6" x14ac:dyDescent="0.2">
      <c r="B43" s="374">
        <v>26</v>
      </c>
      <c r="C43" s="57" t="s">
        <v>156</v>
      </c>
      <c r="D43" s="58"/>
      <c r="E43" s="694"/>
    </row>
    <row r="44" spans="2:6" ht="25.5" x14ac:dyDescent="0.2">
      <c r="B44" s="374">
        <v>27</v>
      </c>
      <c r="C44" s="57" t="s">
        <v>183</v>
      </c>
      <c r="D44" s="58"/>
      <c r="E44" s="694"/>
    </row>
    <row r="45" spans="2:6" x14ac:dyDescent="0.2">
      <c r="B45" s="374" t="s">
        <v>184</v>
      </c>
      <c r="C45" s="57" t="s">
        <v>185</v>
      </c>
      <c r="D45" s="58">
        <v>-316.40410600000001</v>
      </c>
      <c r="E45" s="694"/>
    </row>
    <row r="46" spans="2:6" x14ac:dyDescent="0.2">
      <c r="B46" s="374">
        <v>28</v>
      </c>
      <c r="C46" s="60" t="s">
        <v>186</v>
      </c>
      <c r="D46" s="61">
        <v>-4034.10969561</v>
      </c>
      <c r="E46" s="694"/>
      <c r="F46" s="63"/>
    </row>
    <row r="47" spans="2:6" x14ac:dyDescent="0.2">
      <c r="B47" s="374">
        <v>29</v>
      </c>
      <c r="C47" s="60" t="s">
        <v>187</v>
      </c>
      <c r="D47" s="61">
        <v>38038.575304389997</v>
      </c>
      <c r="E47" s="694"/>
    </row>
    <row r="48" spans="2:6" x14ac:dyDescent="0.2">
      <c r="B48" s="1218" t="s">
        <v>188</v>
      </c>
      <c r="C48" s="1219"/>
      <c r="D48" s="1219"/>
      <c r="E48" s="1220"/>
    </row>
    <row r="49" spans="2:5" x14ac:dyDescent="0.2">
      <c r="B49" s="374">
        <v>30</v>
      </c>
      <c r="C49" s="57" t="s">
        <v>140</v>
      </c>
      <c r="D49" s="58">
        <v>3280.45</v>
      </c>
      <c r="E49" s="694" t="s">
        <v>189</v>
      </c>
    </row>
    <row r="50" spans="2:5" x14ac:dyDescent="0.2">
      <c r="B50" s="374">
        <v>31</v>
      </c>
      <c r="C50" s="57" t="s">
        <v>190</v>
      </c>
      <c r="D50" s="58">
        <v>3280.45</v>
      </c>
      <c r="E50" s="694" t="s">
        <v>189</v>
      </c>
    </row>
    <row r="51" spans="2:5" x14ac:dyDescent="0.2">
      <c r="B51" s="374">
        <v>32</v>
      </c>
      <c r="C51" s="57" t="s">
        <v>191</v>
      </c>
      <c r="D51" s="58"/>
      <c r="E51" s="694"/>
    </row>
    <row r="52" spans="2:5" ht="25.5" x14ac:dyDescent="0.2">
      <c r="B52" s="374">
        <v>33</v>
      </c>
      <c r="C52" s="57" t="s">
        <v>192</v>
      </c>
      <c r="D52" s="58"/>
      <c r="E52" s="694"/>
    </row>
    <row r="53" spans="2:5" ht="25.5" x14ac:dyDescent="0.2">
      <c r="B53" s="374" t="s">
        <v>193</v>
      </c>
      <c r="C53" s="57" t="s">
        <v>194</v>
      </c>
      <c r="D53" s="58"/>
      <c r="E53" s="694"/>
    </row>
    <row r="54" spans="2:5" ht="25.5" x14ac:dyDescent="0.2">
      <c r="B54" s="374" t="s">
        <v>195</v>
      </c>
      <c r="C54" s="57" t="s">
        <v>196</v>
      </c>
      <c r="D54" s="58"/>
      <c r="E54" s="694"/>
    </row>
    <row r="55" spans="2:5" ht="25.5" x14ac:dyDescent="0.2">
      <c r="B55" s="374">
        <v>34</v>
      </c>
      <c r="C55" s="57" t="s">
        <v>197</v>
      </c>
      <c r="D55" s="58"/>
      <c r="E55" s="694"/>
    </row>
    <row r="56" spans="2:5" x14ac:dyDescent="0.2">
      <c r="B56" s="374">
        <v>35</v>
      </c>
      <c r="C56" s="57" t="s">
        <v>198</v>
      </c>
      <c r="D56" s="58"/>
      <c r="E56" s="694"/>
    </row>
    <row r="57" spans="2:5" x14ac:dyDescent="0.2">
      <c r="B57" s="549">
        <v>36</v>
      </c>
      <c r="C57" s="60" t="s">
        <v>199</v>
      </c>
      <c r="D57" s="61">
        <v>3280.45</v>
      </c>
      <c r="E57" s="694"/>
    </row>
    <row r="58" spans="2:5" x14ac:dyDescent="0.2">
      <c r="B58" s="1218" t="s">
        <v>200</v>
      </c>
      <c r="C58" s="1219"/>
      <c r="D58" s="1219"/>
      <c r="E58" s="1220"/>
    </row>
    <row r="59" spans="2:5" ht="25.5" x14ac:dyDescent="0.2">
      <c r="B59" s="374">
        <v>37</v>
      </c>
      <c r="C59" s="64" t="s">
        <v>201</v>
      </c>
      <c r="D59" s="58">
        <v>-23.036480999999998</v>
      </c>
      <c r="E59" s="694"/>
    </row>
    <row r="60" spans="2:5" ht="38.25" x14ac:dyDescent="0.2">
      <c r="B60" s="374">
        <v>38</v>
      </c>
      <c r="C60" s="64" t="s">
        <v>202</v>
      </c>
      <c r="D60" s="58"/>
      <c r="E60" s="694"/>
    </row>
    <row r="61" spans="2:5" ht="51" x14ac:dyDescent="0.2">
      <c r="B61" s="374">
        <v>39</v>
      </c>
      <c r="C61" s="64" t="s">
        <v>203</v>
      </c>
      <c r="D61" s="58"/>
      <c r="E61" s="694"/>
    </row>
    <row r="62" spans="2:5" ht="38.25" x14ac:dyDescent="0.2">
      <c r="B62" s="374">
        <v>40</v>
      </c>
      <c r="C62" s="64" t="s">
        <v>204</v>
      </c>
      <c r="D62" s="58"/>
      <c r="E62" s="694"/>
    </row>
    <row r="63" spans="2:5" x14ac:dyDescent="0.2">
      <c r="B63" s="374">
        <v>41</v>
      </c>
      <c r="C63" s="64" t="s">
        <v>205</v>
      </c>
      <c r="D63" s="58"/>
      <c r="E63" s="694"/>
    </row>
    <row r="64" spans="2:5" ht="25.5" x14ac:dyDescent="0.2">
      <c r="B64" s="374">
        <v>42</v>
      </c>
      <c r="C64" s="64" t="s">
        <v>206</v>
      </c>
      <c r="D64" s="58"/>
      <c r="E64" s="694"/>
    </row>
    <row r="65" spans="2:5" x14ac:dyDescent="0.2">
      <c r="B65" s="374" t="s">
        <v>207</v>
      </c>
      <c r="C65" s="64" t="s">
        <v>208</v>
      </c>
      <c r="D65" s="58"/>
      <c r="E65" s="694"/>
    </row>
    <row r="66" spans="2:5" x14ac:dyDescent="0.2">
      <c r="B66" s="549">
        <v>43</v>
      </c>
      <c r="C66" s="60" t="s">
        <v>209</v>
      </c>
      <c r="D66" s="61">
        <v>-23.036480999999998</v>
      </c>
      <c r="E66" s="694"/>
    </row>
    <row r="67" spans="2:5" x14ac:dyDescent="0.2">
      <c r="B67" s="549">
        <v>44</v>
      </c>
      <c r="C67" s="60" t="s">
        <v>210</v>
      </c>
      <c r="D67" s="61">
        <v>3257.4135189999997</v>
      </c>
      <c r="E67" s="694"/>
    </row>
    <row r="68" spans="2:5" x14ac:dyDescent="0.2">
      <c r="B68" s="549">
        <v>45</v>
      </c>
      <c r="C68" s="60" t="s">
        <v>211</v>
      </c>
      <c r="D68" s="61">
        <v>41295.988823389998</v>
      </c>
      <c r="E68" s="694"/>
    </row>
    <row r="69" spans="2:5" x14ac:dyDescent="0.2">
      <c r="B69" s="1218" t="s">
        <v>212</v>
      </c>
      <c r="C69" s="1219"/>
      <c r="D69" s="1219"/>
      <c r="E69" s="1220"/>
    </row>
    <row r="70" spans="2:5" x14ac:dyDescent="0.2">
      <c r="B70" s="374">
        <v>46</v>
      </c>
      <c r="C70" s="64" t="s">
        <v>213</v>
      </c>
      <c r="D70" s="58">
        <v>6130.02</v>
      </c>
      <c r="E70" s="503" t="s">
        <v>214</v>
      </c>
    </row>
    <row r="71" spans="2:5" ht="38.25" x14ac:dyDescent="0.2">
      <c r="B71" s="374">
        <v>47</v>
      </c>
      <c r="C71" s="64" t="s">
        <v>215</v>
      </c>
      <c r="D71" s="58"/>
      <c r="E71" s="503"/>
    </row>
    <row r="72" spans="2:5" ht="25.5" x14ac:dyDescent="0.2">
      <c r="B72" s="374" t="s">
        <v>216</v>
      </c>
      <c r="C72" s="64" t="s">
        <v>217</v>
      </c>
      <c r="D72" s="58"/>
      <c r="E72" s="503"/>
    </row>
    <row r="73" spans="2:5" ht="25.5" x14ac:dyDescent="0.2">
      <c r="B73" s="374" t="s">
        <v>218</v>
      </c>
      <c r="C73" s="64" t="s">
        <v>219</v>
      </c>
      <c r="D73" s="58"/>
      <c r="E73" s="503"/>
    </row>
    <row r="74" spans="2:5" ht="38.25" x14ac:dyDescent="0.2">
      <c r="B74" s="374">
        <v>48</v>
      </c>
      <c r="C74" s="64" t="s">
        <v>220</v>
      </c>
      <c r="D74" s="58"/>
      <c r="E74" s="503"/>
    </row>
    <row r="75" spans="2:5" x14ac:dyDescent="0.2">
      <c r="B75" s="374">
        <v>49</v>
      </c>
      <c r="C75" s="64" t="s">
        <v>221</v>
      </c>
      <c r="D75" s="58"/>
      <c r="E75" s="503"/>
    </row>
    <row r="76" spans="2:5" x14ac:dyDescent="0.2">
      <c r="B76" s="374">
        <v>50</v>
      </c>
      <c r="C76" s="64" t="s">
        <v>222</v>
      </c>
      <c r="D76" s="58"/>
      <c r="E76" s="503"/>
    </row>
    <row r="77" spans="2:5" x14ac:dyDescent="0.2">
      <c r="B77" s="549">
        <v>51</v>
      </c>
      <c r="C77" s="60" t="s">
        <v>223</v>
      </c>
      <c r="D77" s="61">
        <v>6130.02</v>
      </c>
      <c r="E77" s="503"/>
    </row>
    <row r="78" spans="2:5" x14ac:dyDescent="0.2">
      <c r="B78" s="1218" t="s">
        <v>224</v>
      </c>
      <c r="C78" s="1219"/>
      <c r="D78" s="1219"/>
      <c r="E78" s="1220"/>
    </row>
    <row r="79" spans="2:5" ht="25.5" x14ac:dyDescent="0.2">
      <c r="B79" s="374">
        <v>52</v>
      </c>
      <c r="C79" s="64" t="s">
        <v>225</v>
      </c>
      <c r="D79" s="58">
        <v>-18</v>
      </c>
      <c r="E79" s="694"/>
    </row>
    <row r="80" spans="2:5" ht="51" x14ac:dyDescent="0.2">
      <c r="B80" s="374">
        <v>53</v>
      </c>
      <c r="C80" s="64" t="s">
        <v>226</v>
      </c>
      <c r="D80" s="58"/>
      <c r="E80" s="694"/>
    </row>
    <row r="81" spans="2:5" ht="51" x14ac:dyDescent="0.2">
      <c r="B81" s="374">
        <v>54</v>
      </c>
      <c r="C81" s="64" t="s">
        <v>227</v>
      </c>
      <c r="D81" s="58"/>
      <c r="E81" s="694"/>
    </row>
    <row r="82" spans="2:5" x14ac:dyDescent="0.2">
      <c r="B82" s="374" t="s">
        <v>228</v>
      </c>
      <c r="C82" s="64" t="s">
        <v>205</v>
      </c>
      <c r="D82" s="58"/>
      <c r="E82" s="694"/>
    </row>
    <row r="83" spans="2:5" ht="51" x14ac:dyDescent="0.2">
      <c r="B83" s="374">
        <v>55</v>
      </c>
      <c r="C83" s="64" t="s">
        <v>229</v>
      </c>
      <c r="D83" s="58"/>
      <c r="E83" s="694"/>
    </row>
    <row r="84" spans="2:5" x14ac:dyDescent="0.2">
      <c r="B84" s="374">
        <v>56</v>
      </c>
      <c r="C84" s="64" t="s">
        <v>205</v>
      </c>
      <c r="D84" s="58"/>
      <c r="E84" s="694"/>
    </row>
    <row r="85" spans="2:5" ht="25.5" x14ac:dyDescent="0.2">
      <c r="B85" s="374" t="s">
        <v>230</v>
      </c>
      <c r="C85" s="65" t="s">
        <v>231</v>
      </c>
      <c r="D85" s="58"/>
      <c r="E85" s="694"/>
    </row>
    <row r="86" spans="2:5" x14ac:dyDescent="0.2">
      <c r="B86" s="374" t="s">
        <v>232</v>
      </c>
      <c r="C86" s="65" t="s">
        <v>233</v>
      </c>
      <c r="D86" s="58"/>
      <c r="E86" s="694"/>
    </row>
    <row r="87" spans="2:5" x14ac:dyDescent="0.2">
      <c r="B87" s="549">
        <v>57</v>
      </c>
      <c r="C87" s="66" t="s">
        <v>234</v>
      </c>
      <c r="D87" s="61"/>
      <c r="E87" s="694"/>
    </row>
    <row r="88" spans="2:5" x14ac:dyDescent="0.2">
      <c r="B88" s="549">
        <v>58</v>
      </c>
      <c r="C88" s="66" t="s">
        <v>235</v>
      </c>
      <c r="D88" s="61">
        <v>6112.02</v>
      </c>
      <c r="E88" s="694"/>
    </row>
    <row r="89" spans="2:5" x14ac:dyDescent="0.2">
      <c r="B89" s="549">
        <v>59</v>
      </c>
      <c r="C89" s="66" t="s">
        <v>236</v>
      </c>
      <c r="D89" s="61">
        <v>47408.008823390002</v>
      </c>
      <c r="E89" s="694"/>
    </row>
    <row r="90" spans="2:5" x14ac:dyDescent="0.2">
      <c r="B90" s="549">
        <v>60</v>
      </c>
      <c r="C90" s="66" t="s">
        <v>237</v>
      </c>
      <c r="D90" s="61">
        <v>225520.61160184004</v>
      </c>
      <c r="E90" s="694"/>
    </row>
    <row r="91" spans="2:5" x14ac:dyDescent="0.2">
      <c r="B91" s="1218" t="s">
        <v>238</v>
      </c>
      <c r="C91" s="1219"/>
      <c r="D91" s="1219"/>
      <c r="E91" s="1220"/>
    </row>
    <row r="92" spans="2:5" x14ac:dyDescent="0.2">
      <c r="B92" s="374">
        <v>61</v>
      </c>
      <c r="C92" s="64" t="s">
        <v>239</v>
      </c>
      <c r="D92" s="67">
        <v>0.16867006095011691</v>
      </c>
      <c r="E92" s="694"/>
    </row>
    <row r="93" spans="2:5" x14ac:dyDescent="0.2">
      <c r="B93" s="374">
        <v>62</v>
      </c>
      <c r="C93" s="64" t="s">
        <v>240</v>
      </c>
      <c r="D93" s="67">
        <v>0.18311403348044603</v>
      </c>
      <c r="E93" s="694"/>
    </row>
    <row r="94" spans="2:5" x14ac:dyDescent="0.2">
      <c r="B94" s="374">
        <v>63</v>
      </c>
      <c r="C94" s="64" t="s">
        <v>241</v>
      </c>
      <c r="D94" s="67">
        <v>0.21021585781742</v>
      </c>
      <c r="E94" s="694"/>
    </row>
    <row r="95" spans="2:5" x14ac:dyDescent="0.2">
      <c r="B95" s="374">
        <v>64</v>
      </c>
      <c r="C95" s="64" t="s">
        <v>242</v>
      </c>
      <c r="D95" s="774">
        <v>0.12753203763052917</v>
      </c>
      <c r="E95" s="694"/>
    </row>
    <row r="96" spans="2:5" x14ac:dyDescent="0.2">
      <c r="B96" s="374">
        <v>65</v>
      </c>
      <c r="C96" s="64" t="s">
        <v>243</v>
      </c>
      <c r="D96" s="774">
        <v>2.5000000000000005E-2</v>
      </c>
      <c r="E96" s="694"/>
    </row>
    <row r="97" spans="2:5" x14ac:dyDescent="0.2">
      <c r="B97" s="374">
        <v>66</v>
      </c>
      <c r="C97" s="64" t="s">
        <v>244</v>
      </c>
      <c r="D97" s="774">
        <v>2.3681136071292148E-2</v>
      </c>
      <c r="E97" s="694"/>
    </row>
    <row r="98" spans="2:5" x14ac:dyDescent="0.2">
      <c r="B98" s="374">
        <v>67</v>
      </c>
      <c r="C98" s="64" t="s">
        <v>245</v>
      </c>
      <c r="D98" s="775"/>
      <c r="E98" s="694"/>
    </row>
    <row r="99" spans="2:5" ht="25.5" x14ac:dyDescent="0.2">
      <c r="B99" s="374" t="s">
        <v>246</v>
      </c>
      <c r="C99" s="776" t="s">
        <v>247</v>
      </c>
      <c r="D99" s="774">
        <v>1.4999999999999999E-2</v>
      </c>
      <c r="E99" s="694"/>
    </row>
    <row r="100" spans="2:5" ht="25.5" x14ac:dyDescent="0.2">
      <c r="B100" s="374" t="s">
        <v>248</v>
      </c>
      <c r="C100" s="776" t="s">
        <v>249</v>
      </c>
      <c r="D100" s="774">
        <v>1.5300000000000001E-2</v>
      </c>
      <c r="E100" s="694"/>
    </row>
    <row r="101" spans="2:5" ht="25.5" x14ac:dyDescent="0.2">
      <c r="B101" s="374">
        <v>68</v>
      </c>
      <c r="C101" s="776" t="s">
        <v>250</v>
      </c>
      <c r="D101" s="774">
        <v>0.10541601644604595</v>
      </c>
      <c r="E101" s="694"/>
    </row>
    <row r="102" spans="2:5" x14ac:dyDescent="0.2">
      <c r="B102" s="1218" t="s">
        <v>251</v>
      </c>
      <c r="C102" s="1219"/>
      <c r="D102" s="1219"/>
      <c r="E102" s="1220"/>
    </row>
    <row r="103" spans="2:5" ht="38.25" x14ac:dyDescent="0.2">
      <c r="B103" s="374">
        <v>72</v>
      </c>
      <c r="C103" s="64" t="s">
        <v>252</v>
      </c>
      <c r="D103" s="58">
        <v>1788.1512882695706</v>
      </c>
      <c r="E103" s="694" t="s">
        <v>253</v>
      </c>
    </row>
    <row r="104" spans="2:5" ht="38.25" x14ac:dyDescent="0.2">
      <c r="B104" s="374">
        <v>73</v>
      </c>
      <c r="C104" s="64" t="s">
        <v>254</v>
      </c>
      <c r="D104" s="58">
        <v>273.52521932000002</v>
      </c>
      <c r="E104" s="695" t="s">
        <v>255</v>
      </c>
    </row>
    <row r="105" spans="2:5" x14ac:dyDescent="0.2">
      <c r="B105" s="374">
        <v>74</v>
      </c>
      <c r="C105" s="64" t="s">
        <v>205</v>
      </c>
      <c r="D105" s="58"/>
      <c r="E105" s="695"/>
    </row>
    <row r="106" spans="2:5" ht="25.5" x14ac:dyDescent="0.2">
      <c r="B106" s="374">
        <v>75</v>
      </c>
      <c r="C106" s="64" t="s">
        <v>256</v>
      </c>
      <c r="D106" s="58">
        <v>646.23400000000004</v>
      </c>
      <c r="E106" s="695" t="s">
        <v>257</v>
      </c>
    </row>
    <row r="107" spans="2:5" x14ac:dyDescent="0.2">
      <c r="B107" s="1218" t="s">
        <v>258</v>
      </c>
      <c r="C107" s="1219"/>
      <c r="D107" s="1219"/>
      <c r="E107" s="1220"/>
    </row>
    <row r="108" spans="2:5" ht="25.5" x14ac:dyDescent="0.2">
      <c r="B108" s="374">
        <v>76</v>
      </c>
      <c r="C108" s="64" t="s">
        <v>259</v>
      </c>
      <c r="D108" s="58"/>
      <c r="E108" s="694"/>
    </row>
    <row r="109" spans="2:5" x14ac:dyDescent="0.2">
      <c r="B109" s="374">
        <v>77</v>
      </c>
      <c r="C109" s="64" t="s">
        <v>260</v>
      </c>
      <c r="D109" s="58">
        <v>167.05164710049999</v>
      </c>
      <c r="E109" s="694"/>
    </row>
    <row r="110" spans="2:5" ht="25.5" x14ac:dyDescent="0.2">
      <c r="B110" s="374">
        <v>78</v>
      </c>
      <c r="C110" s="65" t="s">
        <v>261</v>
      </c>
      <c r="D110" s="68"/>
      <c r="E110" s="696"/>
    </row>
    <row r="111" spans="2:5" ht="25.5" x14ac:dyDescent="0.2">
      <c r="B111" s="374">
        <v>79</v>
      </c>
      <c r="C111" s="64" t="s">
        <v>262</v>
      </c>
      <c r="D111" s="58">
        <v>915.89359250585994</v>
      </c>
      <c r="E111" s="694"/>
    </row>
    <row r="112" spans="2:5" x14ac:dyDescent="0.2">
      <c r="B112" s="1218" t="s">
        <v>263</v>
      </c>
      <c r="C112" s="1219"/>
      <c r="D112" s="1219"/>
      <c r="E112" s="1220"/>
    </row>
    <row r="113" spans="2:5" x14ac:dyDescent="0.2">
      <c r="B113" s="374">
        <v>80</v>
      </c>
      <c r="C113" s="64" t="s">
        <v>264</v>
      </c>
      <c r="D113" s="58"/>
      <c r="E113" s="694"/>
    </row>
    <row r="114" spans="2:5" ht="25.5" x14ac:dyDescent="0.2">
      <c r="B114" s="374">
        <v>81</v>
      </c>
      <c r="C114" s="64" t="s">
        <v>265</v>
      </c>
      <c r="D114" s="58"/>
      <c r="E114" s="694"/>
    </row>
    <row r="115" spans="2:5" x14ac:dyDescent="0.2">
      <c r="B115" s="374">
        <v>82</v>
      </c>
      <c r="C115" s="64" t="s">
        <v>266</v>
      </c>
      <c r="D115" s="58"/>
      <c r="E115" s="694"/>
    </row>
    <row r="116" spans="2:5" ht="25.5" x14ac:dyDescent="0.2">
      <c r="B116" s="374">
        <v>83</v>
      </c>
      <c r="C116" s="64" t="s">
        <v>267</v>
      </c>
      <c r="D116" s="58"/>
      <c r="E116" s="694"/>
    </row>
    <row r="117" spans="2:5" x14ac:dyDescent="0.2">
      <c r="B117" s="374">
        <v>84</v>
      </c>
      <c r="C117" s="64" t="s">
        <v>268</v>
      </c>
      <c r="D117" s="58"/>
      <c r="E117" s="694"/>
    </row>
    <row r="118" spans="2:5" ht="25.5" x14ac:dyDescent="0.2">
      <c r="B118" s="374">
        <v>85</v>
      </c>
      <c r="C118" s="64" t="s">
        <v>269</v>
      </c>
      <c r="D118" s="58"/>
      <c r="E118" s="694"/>
    </row>
  </sheetData>
  <mergeCells count="12">
    <mergeCell ref="B112:E112"/>
    <mergeCell ref="B2:E2"/>
    <mergeCell ref="B4:C4"/>
    <mergeCell ref="B5:E5"/>
    <mergeCell ref="B17:E17"/>
    <mergeCell ref="B48:E48"/>
    <mergeCell ref="B58:E58"/>
    <mergeCell ref="B69:E69"/>
    <mergeCell ref="B78:E78"/>
    <mergeCell ref="B91:E91"/>
    <mergeCell ref="B102:E102"/>
    <mergeCell ref="B107:E107"/>
  </mergeCells>
  <pageMargins left="0.7" right="0.7" top="0.75" bottom="0.75" header="0.3" footer="0.3"/>
  <pageSetup paperSize="9" scale="58" orientation="portrait"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823E-2A20-4212-B976-B01301D9E4E8}">
  <sheetPr>
    <tabColor rgb="FF00A976"/>
    <pageSetUpPr fitToPage="1"/>
  </sheetPr>
  <dimension ref="A1:L71"/>
  <sheetViews>
    <sheetView topLeftCell="A37" workbookViewId="0">
      <selection activeCell="I50" sqref="I50"/>
    </sheetView>
  </sheetViews>
  <sheetFormatPr defaultColWidth="9" defaultRowHeight="12.75" x14ac:dyDescent="0.2"/>
  <cols>
    <col min="1" max="1" width="2.125" style="710" customWidth="1"/>
    <col min="2" max="2" width="8.375" style="711" customWidth="1"/>
    <col min="3" max="3" width="57.625" style="710" customWidth="1"/>
    <col min="4" max="5" width="16.125" style="712" bestFit="1" customWidth="1"/>
    <col min="6" max="6" width="6.5" style="710" customWidth="1"/>
    <col min="7" max="16384" width="9" style="710"/>
  </cols>
  <sheetData>
    <row r="1" spans="1:5" x14ac:dyDescent="0.2">
      <c r="A1" s="716"/>
    </row>
    <row r="2" spans="1:5" s="55" customFormat="1" ht="15.75" x14ac:dyDescent="0.25">
      <c r="B2" s="1359" t="s">
        <v>938</v>
      </c>
      <c r="C2" s="1360"/>
      <c r="D2" s="1360"/>
      <c r="E2" s="1360"/>
    </row>
    <row r="3" spans="1:5" x14ac:dyDescent="0.2">
      <c r="B3" s="717"/>
      <c r="C3" s="55"/>
      <c r="D3" s="55"/>
      <c r="E3" s="55"/>
    </row>
    <row r="4" spans="1:5" x14ac:dyDescent="0.2">
      <c r="B4" s="922"/>
      <c r="C4" s="783"/>
      <c r="D4" s="1361" t="s">
        <v>939</v>
      </c>
      <c r="E4" s="1362"/>
    </row>
    <row r="5" spans="1:5" x14ac:dyDescent="0.2">
      <c r="B5" s="1363" t="s">
        <v>273</v>
      </c>
      <c r="C5" s="1225"/>
      <c r="D5" s="923">
        <v>45291</v>
      </c>
      <c r="E5" s="923">
        <v>45107</v>
      </c>
    </row>
    <row r="6" spans="1:5" x14ac:dyDescent="0.2">
      <c r="B6" s="924" t="s">
        <v>940</v>
      </c>
      <c r="C6" s="925"/>
      <c r="D6" s="925"/>
      <c r="E6" s="925"/>
    </row>
    <row r="7" spans="1:5" x14ac:dyDescent="0.2">
      <c r="B7" s="366">
        <v>1</v>
      </c>
      <c r="C7" s="367" t="s">
        <v>941</v>
      </c>
      <c r="D7" s="58">
        <v>703832.55894443009</v>
      </c>
      <c r="E7" s="58">
        <v>695955.60856900003</v>
      </c>
    </row>
    <row r="8" spans="1:5" ht="25.5" x14ac:dyDescent="0.2">
      <c r="B8" s="366">
        <v>2</v>
      </c>
      <c r="C8" s="368" t="s">
        <v>942</v>
      </c>
      <c r="D8" s="58"/>
      <c r="E8" s="58"/>
    </row>
    <row r="9" spans="1:5" ht="25.5" x14ac:dyDescent="0.2">
      <c r="B9" s="366">
        <v>3</v>
      </c>
      <c r="C9" s="368" t="s">
        <v>943</v>
      </c>
      <c r="D9" s="58">
        <v>-3443.3322854899998</v>
      </c>
      <c r="E9" s="58">
        <v>-3567.4491750000002</v>
      </c>
    </row>
    <row r="10" spans="1:5" ht="25.5" x14ac:dyDescent="0.2">
      <c r="B10" s="366">
        <v>4</v>
      </c>
      <c r="C10" s="368" t="s">
        <v>944</v>
      </c>
      <c r="D10" s="58"/>
      <c r="E10" s="58"/>
    </row>
    <row r="11" spans="1:5" x14ac:dyDescent="0.2">
      <c r="B11" s="366">
        <v>5</v>
      </c>
      <c r="C11" s="368" t="s">
        <v>945</v>
      </c>
      <c r="D11" s="58"/>
      <c r="E11" s="58"/>
    </row>
    <row r="12" spans="1:5" x14ac:dyDescent="0.2">
      <c r="B12" s="366">
        <v>6</v>
      </c>
      <c r="C12" s="368" t="s">
        <v>946</v>
      </c>
      <c r="D12" s="58">
        <v>-4057.1461766100001</v>
      </c>
      <c r="E12" s="58">
        <v>-3839.121498</v>
      </c>
    </row>
    <row r="13" spans="1:5" x14ac:dyDescent="0.2">
      <c r="B13" s="337">
        <v>7</v>
      </c>
      <c r="C13" s="369" t="s">
        <v>947</v>
      </c>
      <c r="D13" s="61">
        <v>696332.08048233006</v>
      </c>
      <c r="E13" s="61">
        <v>688549.03789600008</v>
      </c>
    </row>
    <row r="14" spans="1:5" x14ac:dyDescent="0.2">
      <c r="B14" s="924" t="s">
        <v>948</v>
      </c>
      <c r="C14" s="925"/>
      <c r="D14" s="925"/>
      <c r="E14" s="925"/>
    </row>
    <row r="15" spans="1:5" ht="25.5" x14ac:dyDescent="0.2">
      <c r="B15" s="370">
        <v>8</v>
      </c>
      <c r="C15" s="368" t="s">
        <v>949</v>
      </c>
      <c r="D15" s="371">
        <v>9590.8667359400006</v>
      </c>
      <c r="E15" s="371">
        <v>11645.232217000001</v>
      </c>
    </row>
    <row r="16" spans="1:5" ht="25.5" x14ac:dyDescent="0.2">
      <c r="B16" s="370" t="s">
        <v>950</v>
      </c>
      <c r="C16" s="368" t="s">
        <v>951</v>
      </c>
      <c r="D16" s="372"/>
      <c r="E16" s="372"/>
    </row>
    <row r="17" spans="2:5" ht="25.5" x14ac:dyDescent="0.2">
      <c r="B17" s="370">
        <v>9</v>
      </c>
      <c r="C17" s="368" t="s">
        <v>952</v>
      </c>
      <c r="D17" s="371">
        <v>13998.08594574</v>
      </c>
      <c r="E17" s="371">
        <v>15666.703017</v>
      </c>
    </row>
    <row r="18" spans="2:5" ht="25.5" x14ac:dyDescent="0.2">
      <c r="B18" s="373" t="s">
        <v>953</v>
      </c>
      <c r="C18" s="368" t="s">
        <v>954</v>
      </c>
      <c r="D18" s="372"/>
      <c r="E18" s="372"/>
    </row>
    <row r="19" spans="2:5" x14ac:dyDescent="0.2">
      <c r="B19" s="374" t="s">
        <v>955</v>
      </c>
      <c r="C19" s="368" t="s">
        <v>956</v>
      </c>
      <c r="D19" s="372"/>
      <c r="E19" s="372"/>
    </row>
    <row r="20" spans="2:5" x14ac:dyDescent="0.2">
      <c r="B20" s="373">
        <v>10</v>
      </c>
      <c r="C20" s="368" t="s">
        <v>957</v>
      </c>
      <c r="D20" s="375"/>
      <c r="E20" s="375"/>
    </row>
    <row r="21" spans="2:5" ht="25.5" x14ac:dyDescent="0.2">
      <c r="B21" s="373" t="s">
        <v>958</v>
      </c>
      <c r="C21" s="368" t="s">
        <v>959</v>
      </c>
      <c r="D21" s="372"/>
      <c r="E21" s="372"/>
    </row>
    <row r="22" spans="2:5" ht="25.5" x14ac:dyDescent="0.2">
      <c r="B22" s="373" t="s">
        <v>960</v>
      </c>
      <c r="C22" s="368" t="s">
        <v>961</v>
      </c>
      <c r="D22" s="375"/>
      <c r="E22" s="375"/>
    </row>
    <row r="23" spans="2:5" x14ac:dyDescent="0.2">
      <c r="B23" s="373">
        <v>11</v>
      </c>
      <c r="C23" s="368" t="s">
        <v>962</v>
      </c>
      <c r="D23" s="376">
        <v>384.0558383</v>
      </c>
      <c r="E23" s="376">
        <v>503.73035499999997</v>
      </c>
    </row>
    <row r="24" spans="2:5" ht="25.5" x14ac:dyDescent="0.2">
      <c r="B24" s="373">
        <v>12</v>
      </c>
      <c r="C24" s="368" t="s">
        <v>963</v>
      </c>
      <c r="D24" s="376">
        <v>-384.0558383</v>
      </c>
      <c r="E24" s="376">
        <v>-503.73035499999997</v>
      </c>
    </row>
    <row r="25" spans="2:5" x14ac:dyDescent="0.2">
      <c r="B25" s="337">
        <v>13</v>
      </c>
      <c r="C25" s="369" t="s">
        <v>964</v>
      </c>
      <c r="D25" s="377">
        <v>23588.952681679999</v>
      </c>
      <c r="E25" s="377">
        <v>27311.935234</v>
      </c>
    </row>
    <row r="26" spans="2:5" x14ac:dyDescent="0.2">
      <c r="B26" s="924" t="s">
        <v>965</v>
      </c>
      <c r="C26" s="925"/>
      <c r="D26" s="925"/>
      <c r="E26" s="925"/>
    </row>
    <row r="27" spans="2:5" ht="25.5" x14ac:dyDescent="0.2">
      <c r="B27" s="378">
        <v>14</v>
      </c>
      <c r="C27" s="375" t="s">
        <v>966</v>
      </c>
      <c r="D27" s="379">
        <v>57629.690721589999</v>
      </c>
      <c r="E27" s="379">
        <v>52705.218677999997</v>
      </c>
    </row>
    <row r="28" spans="2:5" x14ac:dyDescent="0.2">
      <c r="B28" s="378">
        <v>15</v>
      </c>
      <c r="C28" s="380" t="s">
        <v>967</v>
      </c>
      <c r="D28" s="379"/>
      <c r="E28" s="379"/>
    </row>
    <row r="29" spans="2:5" x14ac:dyDescent="0.2">
      <c r="B29" s="378">
        <v>16</v>
      </c>
      <c r="C29" s="380" t="s">
        <v>968</v>
      </c>
      <c r="D29" s="379">
        <v>764.07900259999997</v>
      </c>
      <c r="E29" s="379">
        <v>659.41911300000004</v>
      </c>
    </row>
    <row r="30" spans="2:5" ht="25.5" x14ac:dyDescent="0.2">
      <c r="B30" s="373" t="s">
        <v>969</v>
      </c>
      <c r="C30" s="375" t="s">
        <v>970</v>
      </c>
      <c r="D30" s="379"/>
      <c r="E30" s="379"/>
    </row>
    <row r="31" spans="2:5" x14ac:dyDescent="0.2">
      <c r="B31" s="373">
        <v>17</v>
      </c>
      <c r="C31" s="380" t="s">
        <v>971</v>
      </c>
      <c r="D31" s="379"/>
      <c r="E31" s="379"/>
    </row>
    <row r="32" spans="2:5" x14ac:dyDescent="0.2">
      <c r="B32" s="373" t="s">
        <v>972</v>
      </c>
      <c r="C32" s="380" t="s">
        <v>973</v>
      </c>
      <c r="D32" s="379"/>
      <c r="E32" s="379"/>
    </row>
    <row r="33" spans="2:5" x14ac:dyDescent="0.2">
      <c r="B33" s="337">
        <v>18</v>
      </c>
      <c r="C33" s="369" t="s">
        <v>974</v>
      </c>
      <c r="D33" s="377">
        <v>58393.769724190002</v>
      </c>
      <c r="E33" s="377">
        <v>53364.637791000001</v>
      </c>
    </row>
    <row r="34" spans="2:5" x14ac:dyDescent="0.2">
      <c r="B34" s="924" t="s">
        <v>975</v>
      </c>
      <c r="C34" s="925"/>
      <c r="D34" s="925"/>
      <c r="E34" s="925"/>
    </row>
    <row r="35" spans="2:5" x14ac:dyDescent="0.2">
      <c r="B35" s="378">
        <v>19</v>
      </c>
      <c r="C35" s="368" t="s">
        <v>976</v>
      </c>
      <c r="D35" s="379">
        <v>113158.19766063</v>
      </c>
      <c r="E35" s="379">
        <v>109352.178329</v>
      </c>
    </row>
    <row r="36" spans="2:5" x14ac:dyDescent="0.2">
      <c r="B36" s="378">
        <v>20</v>
      </c>
      <c r="C36" s="368" t="s">
        <v>977</v>
      </c>
      <c r="D36" s="379">
        <v>-66982.951689879992</v>
      </c>
      <c r="E36" s="379">
        <v>-55013.545789000003</v>
      </c>
    </row>
    <row r="37" spans="2:5" ht="25.5" x14ac:dyDescent="0.2">
      <c r="B37" s="378">
        <v>21</v>
      </c>
      <c r="C37" s="368" t="s">
        <v>978</v>
      </c>
      <c r="D37" s="379"/>
      <c r="E37" s="379"/>
    </row>
    <row r="38" spans="2:5" x14ac:dyDescent="0.2">
      <c r="B38" s="337">
        <v>22</v>
      </c>
      <c r="C38" s="369" t="s">
        <v>979</v>
      </c>
      <c r="D38" s="377">
        <v>46175.245970750002</v>
      </c>
      <c r="E38" s="377">
        <v>54338.632539999999</v>
      </c>
    </row>
    <row r="39" spans="2:5" ht="15" x14ac:dyDescent="0.2">
      <c r="B39" s="924" t="s">
        <v>980</v>
      </c>
      <c r="C39" s="925"/>
      <c r="D39" s="925"/>
      <c r="E39" s="925"/>
    </row>
    <row r="40" spans="2:5" ht="25.5" x14ac:dyDescent="0.2">
      <c r="B40" s="370" t="s">
        <v>981</v>
      </c>
      <c r="C40" s="380" t="s">
        <v>982</v>
      </c>
      <c r="D40" s="379"/>
      <c r="E40" s="379"/>
    </row>
    <row r="41" spans="2:5" ht="25.5" x14ac:dyDescent="0.2">
      <c r="B41" s="370" t="s">
        <v>983</v>
      </c>
      <c r="C41" s="380" t="s">
        <v>984</v>
      </c>
      <c r="D41" s="379"/>
      <c r="E41" s="379"/>
    </row>
    <row r="42" spans="2:5" ht="25.5" x14ac:dyDescent="0.2">
      <c r="B42" s="378" t="s">
        <v>985</v>
      </c>
      <c r="C42" s="380" t="s">
        <v>986</v>
      </c>
      <c r="D42" s="379"/>
      <c r="E42" s="379"/>
    </row>
    <row r="43" spans="2:5" ht="89.25" x14ac:dyDescent="0.2">
      <c r="B43" s="378" t="s">
        <v>987</v>
      </c>
      <c r="C43" s="380" t="s">
        <v>988</v>
      </c>
      <c r="D43" s="379"/>
      <c r="E43" s="379"/>
    </row>
    <row r="44" spans="2:5" ht="102" x14ac:dyDescent="0.2">
      <c r="B44" s="378" t="s">
        <v>989</v>
      </c>
      <c r="C44" s="368" t="s">
        <v>990</v>
      </c>
      <c r="D44" s="379"/>
      <c r="E44" s="379"/>
    </row>
    <row r="45" spans="2:5" x14ac:dyDescent="0.2">
      <c r="B45" s="378" t="s">
        <v>991</v>
      </c>
      <c r="C45" s="381" t="s">
        <v>992</v>
      </c>
      <c r="D45" s="379"/>
      <c r="E45" s="379"/>
    </row>
    <row r="46" spans="2:5" x14ac:dyDescent="0.2">
      <c r="B46" s="378" t="s">
        <v>993</v>
      </c>
      <c r="C46" s="381" t="s">
        <v>994</v>
      </c>
      <c r="D46" s="379"/>
      <c r="E46" s="379"/>
    </row>
    <row r="47" spans="2:5" ht="25.5" x14ac:dyDescent="0.2">
      <c r="B47" s="378" t="s">
        <v>995</v>
      </c>
      <c r="C47" s="368" t="s">
        <v>996</v>
      </c>
      <c r="D47" s="379"/>
      <c r="E47" s="379"/>
    </row>
    <row r="48" spans="2:5" ht="25.5" x14ac:dyDescent="0.2">
      <c r="B48" s="378" t="s">
        <v>997</v>
      </c>
      <c r="C48" s="368" t="s">
        <v>998</v>
      </c>
      <c r="D48" s="379"/>
      <c r="E48" s="379"/>
    </row>
    <row r="49" spans="2:11" x14ac:dyDescent="0.2">
      <c r="B49" s="378" t="s">
        <v>999</v>
      </c>
      <c r="C49" s="381" t="s">
        <v>1000</v>
      </c>
      <c r="D49" s="379"/>
      <c r="E49" s="379"/>
    </row>
    <row r="50" spans="2:11" x14ac:dyDescent="0.2">
      <c r="B50" s="337" t="s">
        <v>1001</v>
      </c>
      <c r="C50" s="369" t="s">
        <v>1002</v>
      </c>
      <c r="D50" s="377"/>
      <c r="E50" s="377"/>
    </row>
    <row r="51" spans="2:11" x14ac:dyDescent="0.2">
      <c r="B51" s="924" t="s">
        <v>1003</v>
      </c>
      <c r="C51" s="925"/>
      <c r="D51" s="925"/>
      <c r="E51" s="925"/>
    </row>
    <row r="52" spans="2:11" x14ac:dyDescent="0.2">
      <c r="B52" s="378">
        <v>23</v>
      </c>
      <c r="C52" s="369" t="s">
        <v>1004</v>
      </c>
      <c r="D52" s="382">
        <v>41295.988524739994</v>
      </c>
      <c r="E52" s="382">
        <v>39156.130373</v>
      </c>
      <c r="F52" s="714"/>
    </row>
    <row r="53" spans="2:11" x14ac:dyDescent="0.2">
      <c r="B53" s="383">
        <v>24</v>
      </c>
      <c r="C53" s="369" t="s">
        <v>112</v>
      </c>
      <c r="D53" s="382">
        <v>824490.04885895003</v>
      </c>
      <c r="E53" s="382">
        <v>823564.24346100003</v>
      </c>
      <c r="F53" s="715"/>
    </row>
    <row r="54" spans="2:11" x14ac:dyDescent="0.2">
      <c r="B54" s="924" t="s">
        <v>36</v>
      </c>
      <c r="C54" s="925"/>
      <c r="D54" s="925"/>
      <c r="E54" s="925"/>
    </row>
    <row r="55" spans="2:11" x14ac:dyDescent="0.2">
      <c r="B55" s="378">
        <v>25</v>
      </c>
      <c r="C55" s="384" t="s">
        <v>36</v>
      </c>
      <c r="D55" s="385">
        <v>5.0086703389436202E-2</v>
      </c>
      <c r="E55" s="385">
        <v>4.75447188047501E-2</v>
      </c>
    </row>
    <row r="56" spans="2:11" ht="25.5" x14ac:dyDescent="0.2">
      <c r="B56" s="374" t="s">
        <v>1005</v>
      </c>
      <c r="C56" s="65" t="s">
        <v>1006</v>
      </c>
      <c r="D56" s="385">
        <v>5.0086703389436202E-2</v>
      </c>
      <c r="E56" s="385">
        <v>4.75447188047501E-2</v>
      </c>
    </row>
    <row r="57" spans="2:11" ht="25.5" x14ac:dyDescent="0.2">
      <c r="B57" s="370" t="s">
        <v>1007</v>
      </c>
      <c r="C57" s="375" t="s">
        <v>1008</v>
      </c>
      <c r="D57" s="385">
        <v>5.0086703389436202E-2</v>
      </c>
      <c r="E57" s="385">
        <v>4.75447188047501E-2</v>
      </c>
    </row>
    <row r="58" spans="2:11" x14ac:dyDescent="0.2">
      <c r="B58" s="370">
        <v>26</v>
      </c>
      <c r="C58" s="65" t="s">
        <v>1009</v>
      </c>
      <c r="D58" s="385">
        <v>0.03</v>
      </c>
      <c r="E58" s="385">
        <v>0.03</v>
      </c>
    </row>
    <row r="59" spans="2:11" x14ac:dyDescent="0.2">
      <c r="B59" s="370" t="s">
        <v>1010</v>
      </c>
      <c r="C59" s="65" t="s">
        <v>116</v>
      </c>
      <c r="D59" s="385">
        <v>0</v>
      </c>
      <c r="E59" s="385">
        <v>0</v>
      </c>
    </row>
    <row r="60" spans="2:11" x14ac:dyDescent="0.2">
      <c r="B60" s="370" t="s">
        <v>1011</v>
      </c>
      <c r="C60" s="65" t="s">
        <v>93</v>
      </c>
      <c r="D60" s="385">
        <v>0</v>
      </c>
      <c r="E60" s="385">
        <v>0</v>
      </c>
    </row>
    <row r="61" spans="2:11" x14ac:dyDescent="0.2">
      <c r="B61" s="374">
        <v>27</v>
      </c>
      <c r="C61" s="65" t="s">
        <v>122</v>
      </c>
      <c r="D61" s="385">
        <v>0</v>
      </c>
      <c r="E61" s="385">
        <v>0</v>
      </c>
    </row>
    <row r="62" spans="2:11" x14ac:dyDescent="0.2">
      <c r="B62" s="370" t="s">
        <v>1012</v>
      </c>
      <c r="C62" s="386" t="s">
        <v>1013</v>
      </c>
      <c r="D62" s="385">
        <v>0.03</v>
      </c>
      <c r="E62" s="385">
        <v>0.03</v>
      </c>
    </row>
    <row r="63" spans="2:11" x14ac:dyDescent="0.2">
      <c r="B63" s="924" t="s">
        <v>1014</v>
      </c>
      <c r="C63" s="925"/>
      <c r="D63" s="925"/>
      <c r="E63" s="925"/>
    </row>
    <row r="64" spans="2:11" x14ac:dyDescent="0.2">
      <c r="B64" s="373" t="s">
        <v>1015</v>
      </c>
      <c r="C64" s="380" t="s">
        <v>1016</v>
      </c>
      <c r="D64" s="387" t="s">
        <v>1017</v>
      </c>
      <c r="E64" s="387" t="s">
        <v>1017</v>
      </c>
      <c r="K64" s="716"/>
    </row>
    <row r="65" spans="2:12" x14ac:dyDescent="0.2">
      <c r="B65" s="924" t="s">
        <v>1018</v>
      </c>
      <c r="C65" s="925"/>
      <c r="D65" s="925"/>
      <c r="E65" s="925"/>
    </row>
    <row r="66" spans="2:12" s="55" customFormat="1" ht="38.25" x14ac:dyDescent="0.2">
      <c r="B66" s="374">
        <v>28</v>
      </c>
      <c r="C66" s="65" t="s">
        <v>1019</v>
      </c>
      <c r="D66" s="371">
        <v>49697.207435141601</v>
      </c>
      <c r="E66" s="371">
        <v>50528.163935811899</v>
      </c>
      <c r="L66" s="713"/>
    </row>
    <row r="67" spans="2:12" s="55" customFormat="1" ht="38.25" x14ac:dyDescent="0.2">
      <c r="B67" s="374">
        <v>29</v>
      </c>
      <c r="C67" s="65" t="s">
        <v>1020</v>
      </c>
      <c r="D67" s="371">
        <v>57629.690721589999</v>
      </c>
      <c r="E67" s="371">
        <v>52705.218677999997</v>
      </c>
      <c r="L67" s="713"/>
    </row>
    <row r="68" spans="2:12" s="55" customFormat="1" ht="51" x14ac:dyDescent="0.2">
      <c r="B68" s="374">
        <v>30</v>
      </c>
      <c r="C68" s="388" t="s">
        <v>1021</v>
      </c>
      <c r="D68" s="371">
        <v>816557.56557250163</v>
      </c>
      <c r="E68" s="371">
        <v>821387.18871881184</v>
      </c>
      <c r="L68" s="713"/>
    </row>
    <row r="69" spans="2:12" s="55" customFormat="1" ht="51" x14ac:dyDescent="0.2">
      <c r="B69" s="374" t="s">
        <v>1022</v>
      </c>
      <c r="C69" s="65" t="s">
        <v>1023</v>
      </c>
      <c r="D69" s="389">
        <v>816557.56557250163</v>
      </c>
      <c r="E69" s="389">
        <v>821387.18871881184</v>
      </c>
      <c r="L69" s="713"/>
    </row>
    <row r="70" spans="2:12" s="55" customFormat="1" ht="51" x14ac:dyDescent="0.2">
      <c r="B70" s="374">
        <v>31</v>
      </c>
      <c r="C70" s="65" t="s">
        <v>1024</v>
      </c>
      <c r="D70" s="385">
        <v>5.0573272805067591E-2</v>
      </c>
      <c r="E70" s="385">
        <v>4.7670734229584441E-2</v>
      </c>
      <c r="L70" s="713"/>
    </row>
    <row r="71" spans="2:12" s="55" customFormat="1" ht="51" x14ac:dyDescent="0.2">
      <c r="B71" s="374" t="s">
        <v>1025</v>
      </c>
      <c r="C71" s="65" t="s">
        <v>1026</v>
      </c>
      <c r="D71" s="385">
        <v>5.0573272805067591E-2</v>
      </c>
      <c r="E71" s="385">
        <v>4.7670734229584441E-2</v>
      </c>
      <c r="L71" s="713"/>
    </row>
  </sheetData>
  <mergeCells count="3">
    <mergeCell ref="B2:E2"/>
    <mergeCell ref="D4:E4"/>
    <mergeCell ref="B5:C5"/>
  </mergeCells>
  <pageMargins left="0.51181102362204722" right="0.51181102362204722" top="0.74803149606299213" bottom="0.74803149606299213" header="0.31496062992125984" footer="0.31496062992125984"/>
  <pageSetup paperSize="9" scale="57"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FCC4D-B9A2-4DB3-B979-CD92068AF83E}">
  <sheetPr codeName="Sheet15">
    <tabColor rgb="FF00A976"/>
  </sheetPr>
  <dimension ref="A1:D21"/>
  <sheetViews>
    <sheetView showGridLines="0" zoomScaleNormal="100" workbookViewId="0">
      <selection activeCell="D18" sqref="A1:D18"/>
    </sheetView>
  </sheetViews>
  <sheetFormatPr defaultColWidth="8" defaultRowHeight="15" x14ac:dyDescent="0.25"/>
  <cols>
    <col min="1" max="1" width="3.125" style="390" customWidth="1"/>
    <col min="2" max="2" width="8" style="390"/>
    <col min="3" max="3" width="28" style="390" customWidth="1"/>
    <col min="4" max="4" width="54.375" style="390" customWidth="1"/>
    <col min="5" max="16384" width="8" style="390"/>
  </cols>
  <sheetData>
    <row r="1" spans="1:4" ht="9.9499999999999993" customHeight="1" x14ac:dyDescent="0.25"/>
    <row r="2" spans="1:4" ht="18.75" customHeight="1" x14ac:dyDescent="0.25">
      <c r="A2" s="391"/>
      <c r="B2" s="1281" t="s">
        <v>39</v>
      </c>
      <c r="C2" s="1364"/>
      <c r="D2" s="1364"/>
    </row>
    <row r="3" spans="1:4" ht="33" customHeight="1" x14ac:dyDescent="0.25">
      <c r="A3" s="391"/>
      <c r="B3" s="1364"/>
      <c r="C3" s="1364"/>
      <c r="D3" s="1364"/>
    </row>
    <row r="4" spans="1:4" ht="21" thickBot="1" x14ac:dyDescent="0.3">
      <c r="C4" s="700"/>
      <c r="D4" s="700"/>
    </row>
    <row r="5" spans="1:4" x14ac:dyDescent="0.25">
      <c r="B5" s="927"/>
      <c r="C5" s="928"/>
      <c r="D5" s="929" t="s">
        <v>68</v>
      </c>
    </row>
    <row r="6" spans="1:4" x14ac:dyDescent="0.25">
      <c r="B6" s="930" t="s">
        <v>73</v>
      </c>
      <c r="C6" s="926"/>
      <c r="D6" s="931" t="s">
        <v>939</v>
      </c>
    </row>
    <row r="7" spans="1:4" ht="60" x14ac:dyDescent="0.25">
      <c r="B7" s="932" t="s">
        <v>1027</v>
      </c>
      <c r="C7" s="392" t="s">
        <v>1028</v>
      </c>
      <c r="D7" s="933">
        <v>703832.55894443009</v>
      </c>
    </row>
    <row r="8" spans="1:4" x14ac:dyDescent="0.25">
      <c r="B8" s="932" t="s">
        <v>1029</v>
      </c>
      <c r="C8" s="393" t="s">
        <v>1030</v>
      </c>
      <c r="D8" s="1161">
        <v>40510.11389357</v>
      </c>
    </row>
    <row r="9" spans="1:4" ht="30" x14ac:dyDescent="0.25">
      <c r="B9" s="932" t="s">
        <v>1031</v>
      </c>
      <c r="C9" s="393" t="s">
        <v>1032</v>
      </c>
      <c r="D9" s="1161">
        <v>663322.44505086006</v>
      </c>
    </row>
    <row r="10" spans="1:4" x14ac:dyDescent="0.25">
      <c r="B10" s="932" t="s">
        <v>685</v>
      </c>
      <c r="C10" s="393" t="s">
        <v>707</v>
      </c>
      <c r="D10" s="1161">
        <v>52792.230798639997</v>
      </c>
    </row>
    <row r="11" spans="1:4" ht="30" x14ac:dyDescent="0.25">
      <c r="B11" s="932" t="s">
        <v>1033</v>
      </c>
      <c r="C11" s="393" t="s">
        <v>1034</v>
      </c>
      <c r="D11" s="1161">
        <v>86052.028387700004</v>
      </c>
    </row>
    <row r="12" spans="1:4" ht="60" x14ac:dyDescent="0.25">
      <c r="B12" s="932" t="s">
        <v>1035</v>
      </c>
      <c r="C12" s="393" t="s">
        <v>1036</v>
      </c>
      <c r="D12" s="1161">
        <v>59.211837000000003</v>
      </c>
    </row>
    <row r="13" spans="1:4" x14ac:dyDescent="0.25">
      <c r="B13" s="932" t="s">
        <v>1037</v>
      </c>
      <c r="C13" s="393" t="s">
        <v>701</v>
      </c>
      <c r="D13" s="1161">
        <v>1580.26319352</v>
      </c>
    </row>
    <row r="14" spans="1:4" ht="30" x14ac:dyDescent="0.25">
      <c r="B14" s="932" t="s">
        <v>1038</v>
      </c>
      <c r="C14" s="393" t="s">
        <v>1039</v>
      </c>
      <c r="D14" s="1161">
        <v>323521.13796296</v>
      </c>
    </row>
    <row r="15" spans="1:4" x14ac:dyDescent="0.25">
      <c r="B15" s="932" t="s">
        <v>1040</v>
      </c>
      <c r="C15" s="393" t="s">
        <v>1041</v>
      </c>
      <c r="D15" s="1161">
        <v>87829.571403020003</v>
      </c>
    </row>
    <row r="16" spans="1:4" x14ac:dyDescent="0.25">
      <c r="B16" s="932" t="s">
        <v>1042</v>
      </c>
      <c r="C16" s="394" t="s">
        <v>702</v>
      </c>
      <c r="D16" s="1161">
        <v>78218.32640368001</v>
      </c>
    </row>
    <row r="17" spans="2:4" x14ac:dyDescent="0.25">
      <c r="B17" s="932" t="s">
        <v>1043</v>
      </c>
      <c r="C17" s="393" t="s">
        <v>705</v>
      </c>
      <c r="D17" s="1161">
        <v>6532.3277326799989</v>
      </c>
    </row>
    <row r="18" spans="2:4" ht="45.75" thickBot="1" x14ac:dyDescent="0.3">
      <c r="B18" s="934"/>
      <c r="C18" s="935" t="s">
        <v>1044</v>
      </c>
      <c r="D18" s="1162">
        <v>26737.347331659999</v>
      </c>
    </row>
    <row r="19" spans="2:4" x14ac:dyDescent="0.25">
      <c r="D19" s="395"/>
    </row>
    <row r="20" spans="2:4" x14ac:dyDescent="0.25">
      <c r="D20" s="395"/>
    </row>
    <row r="21" spans="2:4" x14ac:dyDescent="0.25">
      <c r="D21" s="395"/>
    </row>
  </sheetData>
  <mergeCells count="1">
    <mergeCell ref="B2:D3"/>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BF9A4-F6DA-40DD-AE50-640BD6BC735D}">
  <sheetPr codeName="Sheet16">
    <tabColor rgb="FF00A976"/>
  </sheetPr>
  <dimension ref="B1:K40"/>
  <sheetViews>
    <sheetView showGridLines="0" zoomScale="70" zoomScaleNormal="70" zoomScaleSheetLayoutView="20" zoomScalePageLayoutView="80" workbookViewId="0">
      <selection activeCell="D26" sqref="D26"/>
    </sheetView>
  </sheetViews>
  <sheetFormatPr defaultColWidth="8" defaultRowHeight="15" x14ac:dyDescent="0.25"/>
  <cols>
    <col min="1" max="1" width="3.125" style="170" customWidth="1"/>
    <col min="2" max="2" width="10.625" style="170" customWidth="1"/>
    <col min="3" max="3" width="54.875" style="170" customWidth="1"/>
    <col min="4" max="4" width="22.75" style="170" customWidth="1"/>
    <col min="5" max="5" width="20.625" style="170" customWidth="1"/>
    <col min="6" max="6" width="17.5" style="170" customWidth="1"/>
    <col min="7" max="7" width="25.75" style="170" customWidth="1"/>
    <col min="8" max="8" width="27.875" style="170" customWidth="1"/>
    <col min="9" max="9" width="22.75" style="170" customWidth="1"/>
    <col min="10" max="11" width="25" style="170" customWidth="1"/>
    <col min="12" max="16384" width="8" style="170"/>
  </cols>
  <sheetData>
    <row r="1" spans="2:11" ht="9.9499999999999993" customHeight="1" x14ac:dyDescent="0.25"/>
    <row r="2" spans="2:11" ht="20.25" x14ac:dyDescent="0.3">
      <c r="B2" s="1244" t="s">
        <v>41</v>
      </c>
      <c r="C2" s="1244"/>
      <c r="D2" s="1244"/>
      <c r="E2" s="1244"/>
      <c r="F2" s="1244"/>
      <c r="G2" s="1244"/>
      <c r="H2" s="1244"/>
      <c r="I2" s="1244"/>
      <c r="J2" s="1244"/>
      <c r="K2" s="1244"/>
    </row>
    <row r="3" spans="2:11" ht="15.75" thickBot="1" x14ac:dyDescent="0.3">
      <c r="B3" s="37"/>
      <c r="C3" s="37"/>
      <c r="D3" s="37"/>
      <c r="E3" s="37"/>
      <c r="F3" s="37"/>
      <c r="G3" s="37"/>
      <c r="H3" s="37"/>
      <c r="I3" s="37"/>
      <c r="J3" s="37"/>
      <c r="K3" s="37"/>
    </row>
    <row r="4" spans="2:11" ht="15.75" x14ac:dyDescent="0.25">
      <c r="B4" s="1375" t="s">
        <v>1045</v>
      </c>
      <c r="C4" s="1376"/>
      <c r="D4" s="1377" t="s">
        <v>1046</v>
      </c>
      <c r="E4" s="1378"/>
      <c r="F4" s="1378"/>
      <c r="G4" s="1379"/>
      <c r="H4" s="1377" t="s">
        <v>1047</v>
      </c>
      <c r="I4" s="1378"/>
      <c r="J4" s="1378"/>
      <c r="K4" s="1383"/>
    </row>
    <row r="5" spans="2:11" ht="15.75" x14ac:dyDescent="0.25">
      <c r="B5" s="1373" t="s">
        <v>1048</v>
      </c>
      <c r="C5" s="1374"/>
      <c r="D5" s="1380"/>
      <c r="E5" s="1381"/>
      <c r="F5" s="1381"/>
      <c r="G5" s="1382"/>
      <c r="H5" s="1380"/>
      <c r="I5" s="1381"/>
      <c r="J5" s="1381"/>
      <c r="K5" s="1384"/>
    </row>
    <row r="6" spans="2:11" ht="15.75" x14ac:dyDescent="0.25">
      <c r="B6" s="1373" t="s">
        <v>1049</v>
      </c>
      <c r="C6" s="1374"/>
      <c r="D6" s="939">
        <v>45291</v>
      </c>
      <c r="E6" s="939">
        <v>45199</v>
      </c>
      <c r="F6" s="939">
        <v>45107</v>
      </c>
      <c r="G6" s="939">
        <v>45016</v>
      </c>
      <c r="H6" s="939">
        <v>45291</v>
      </c>
      <c r="I6" s="939">
        <v>45199</v>
      </c>
      <c r="J6" s="939">
        <v>45107</v>
      </c>
      <c r="K6" s="973">
        <v>45016</v>
      </c>
    </row>
    <row r="7" spans="2:11" ht="15.75" x14ac:dyDescent="0.25">
      <c r="B7" s="1373" t="s">
        <v>1050</v>
      </c>
      <c r="C7" s="1374"/>
      <c r="D7" s="940">
        <v>12</v>
      </c>
      <c r="E7" s="941">
        <v>12</v>
      </c>
      <c r="F7" s="941">
        <v>12</v>
      </c>
      <c r="G7" s="940">
        <v>12</v>
      </c>
      <c r="H7" s="941">
        <v>12</v>
      </c>
      <c r="I7" s="941">
        <v>12</v>
      </c>
      <c r="J7" s="941">
        <v>12</v>
      </c>
      <c r="K7" s="974">
        <v>12</v>
      </c>
    </row>
    <row r="8" spans="2:11" x14ac:dyDescent="0.25">
      <c r="B8" s="975" t="s">
        <v>1051</v>
      </c>
      <c r="C8" s="943"/>
      <c r="D8" s="942"/>
      <c r="E8" s="944"/>
      <c r="F8" s="944"/>
      <c r="G8" s="942"/>
      <c r="H8" s="944"/>
      <c r="I8" s="944"/>
      <c r="J8" s="944"/>
      <c r="K8" s="976"/>
    </row>
    <row r="9" spans="2:11" x14ac:dyDescent="0.25">
      <c r="B9" s="977">
        <v>1</v>
      </c>
      <c r="C9" s="945" t="s">
        <v>1052</v>
      </c>
      <c r="D9" s="1385"/>
      <c r="E9" s="1368"/>
      <c r="F9" s="1368"/>
      <c r="G9" s="1369"/>
      <c r="H9" s="946">
        <v>150202.30894755473</v>
      </c>
      <c r="I9" s="947">
        <v>150526.18953968131</v>
      </c>
      <c r="J9" s="947">
        <v>145138.97157698829</v>
      </c>
      <c r="K9" s="978">
        <v>135037.34309858666</v>
      </c>
    </row>
    <row r="10" spans="2:11" x14ac:dyDescent="0.25">
      <c r="B10" s="979" t="s">
        <v>1053</v>
      </c>
      <c r="C10" s="948"/>
      <c r="D10" s="1386"/>
      <c r="E10" s="1387"/>
      <c r="F10" s="1387"/>
      <c r="G10" s="1388"/>
      <c r="H10" s="949"/>
      <c r="I10" s="949"/>
      <c r="J10" s="949"/>
      <c r="K10" s="980"/>
    </row>
    <row r="11" spans="2:11" x14ac:dyDescent="0.25">
      <c r="B11" s="981">
        <v>2</v>
      </c>
      <c r="C11" s="966" t="s">
        <v>1054</v>
      </c>
      <c r="D11" s="962">
        <v>112617.92753068038</v>
      </c>
      <c r="E11" s="950">
        <v>107892.43106350608</v>
      </c>
      <c r="F11" s="950">
        <v>101896.65841834532</v>
      </c>
      <c r="G11" s="950">
        <v>95922.310679665519</v>
      </c>
      <c r="H11" s="951">
        <v>7212.7547534213018</v>
      </c>
      <c r="I11" s="951">
        <v>7001.8541712258912</v>
      </c>
      <c r="J11" s="951">
        <v>6699.1408100870167</v>
      </c>
      <c r="K11" s="982">
        <v>6381.6262158120207</v>
      </c>
    </row>
    <row r="12" spans="2:11" x14ac:dyDescent="0.25">
      <c r="B12" s="983">
        <v>3</v>
      </c>
      <c r="C12" s="967" t="s">
        <v>1055</v>
      </c>
      <c r="D12" s="963">
        <v>71805.991681649233</v>
      </c>
      <c r="E12" s="953">
        <v>69785.666832998584</v>
      </c>
      <c r="F12" s="953">
        <v>66357.186587161195</v>
      </c>
      <c r="G12" s="952">
        <v>62742.502955393131</v>
      </c>
      <c r="H12" s="953">
        <v>3590.299584082461</v>
      </c>
      <c r="I12" s="953">
        <v>3489.2833416499288</v>
      </c>
      <c r="J12" s="953">
        <v>3317.8593293580593</v>
      </c>
      <c r="K12" s="984">
        <v>3137.1251477696565</v>
      </c>
    </row>
    <row r="13" spans="2:11" x14ac:dyDescent="0.25">
      <c r="B13" s="983">
        <v>4</v>
      </c>
      <c r="C13" s="967" t="s">
        <v>1056</v>
      </c>
      <c r="D13" s="963">
        <v>35145.996865737608</v>
      </c>
      <c r="E13" s="953">
        <v>34233.851410690018</v>
      </c>
      <c r="F13" s="953">
        <v>33090.543448201657</v>
      </c>
      <c r="G13" s="952">
        <v>31836.115209794069</v>
      </c>
      <c r="H13" s="953">
        <v>3596.3529713438388</v>
      </c>
      <c r="I13" s="953">
        <v>3494.8008558209599</v>
      </c>
      <c r="J13" s="953">
        <v>3371.9478763531247</v>
      </c>
      <c r="K13" s="984">
        <v>3239.3433805765312</v>
      </c>
    </row>
    <row r="14" spans="2:11" x14ac:dyDescent="0.25">
      <c r="B14" s="981">
        <v>5</v>
      </c>
      <c r="C14" s="968" t="s">
        <v>1057</v>
      </c>
      <c r="D14" s="962">
        <v>110822.90781244624</v>
      </c>
      <c r="E14" s="950">
        <v>108092.70793162385</v>
      </c>
      <c r="F14" s="950">
        <v>101254.36284378546</v>
      </c>
      <c r="G14" s="950">
        <v>90978.318828883755</v>
      </c>
      <c r="H14" s="951">
        <v>73430.557673863193</v>
      </c>
      <c r="I14" s="951">
        <v>71860.687736509892</v>
      </c>
      <c r="J14" s="951">
        <v>68843.315252300352</v>
      </c>
      <c r="K14" s="982">
        <v>62637.699205022989</v>
      </c>
    </row>
    <row r="15" spans="2:11" ht="30" x14ac:dyDescent="0.25">
      <c r="B15" s="983">
        <v>6</v>
      </c>
      <c r="C15" s="969" t="s">
        <v>1058</v>
      </c>
      <c r="D15" s="963">
        <v>0</v>
      </c>
      <c r="E15" s="953">
        <v>0</v>
      </c>
      <c r="F15" s="953">
        <v>0</v>
      </c>
      <c r="G15" s="952">
        <v>0</v>
      </c>
      <c r="H15" s="946">
        <v>0</v>
      </c>
      <c r="I15" s="946">
        <v>0</v>
      </c>
      <c r="J15" s="946">
        <v>0</v>
      </c>
      <c r="K15" s="985">
        <v>0</v>
      </c>
    </row>
    <row r="16" spans="2:11" x14ac:dyDescent="0.25">
      <c r="B16" s="983">
        <v>7</v>
      </c>
      <c r="C16" s="967" t="s">
        <v>1059</v>
      </c>
      <c r="D16" s="963">
        <v>72685.304135415921</v>
      </c>
      <c r="E16" s="953">
        <v>71329.752204142089</v>
      </c>
      <c r="F16" s="953">
        <v>64914.708403169338</v>
      </c>
      <c r="G16" s="952">
        <v>59002.431635925925</v>
      </c>
      <c r="H16" s="946">
        <v>35292.953996832875</v>
      </c>
      <c r="I16" s="946">
        <v>35097.732009028128</v>
      </c>
      <c r="J16" s="946">
        <v>32503.660811684214</v>
      </c>
      <c r="K16" s="985">
        <v>30661.812012065158</v>
      </c>
    </row>
    <row r="17" spans="2:11" x14ac:dyDescent="0.25">
      <c r="B17" s="983">
        <v>8</v>
      </c>
      <c r="C17" s="967" t="s">
        <v>1060</v>
      </c>
      <c r="D17" s="963">
        <v>38137.603677030325</v>
      </c>
      <c r="E17" s="953">
        <v>36762.955727481756</v>
      </c>
      <c r="F17" s="953">
        <v>36339.654440616134</v>
      </c>
      <c r="G17" s="952">
        <v>31975.887192957827</v>
      </c>
      <c r="H17" s="946">
        <v>38137.603677030325</v>
      </c>
      <c r="I17" s="946">
        <v>36762.955727481756</v>
      </c>
      <c r="J17" s="946">
        <v>36339.654440616134</v>
      </c>
      <c r="K17" s="985">
        <v>31975.887192957827</v>
      </c>
    </row>
    <row r="18" spans="2:11" x14ac:dyDescent="0.25">
      <c r="B18" s="981">
        <v>9</v>
      </c>
      <c r="C18" s="968" t="s">
        <v>1061</v>
      </c>
      <c r="D18" s="1368"/>
      <c r="E18" s="1368"/>
      <c r="F18" s="1368"/>
      <c r="G18" s="1369"/>
      <c r="H18" s="951">
        <v>1090.9018786077559</v>
      </c>
      <c r="I18" s="951">
        <v>1048.3625684345898</v>
      </c>
      <c r="J18" s="951">
        <v>987.6149038039531</v>
      </c>
      <c r="K18" s="982">
        <v>1087.4744180915538</v>
      </c>
    </row>
    <row r="19" spans="2:11" x14ac:dyDescent="0.25">
      <c r="B19" s="981">
        <v>10</v>
      </c>
      <c r="C19" s="968" t="s">
        <v>1062</v>
      </c>
      <c r="D19" s="964">
        <v>75847.678433904526</v>
      </c>
      <c r="E19" s="954">
        <v>72810.663475765148</v>
      </c>
      <c r="F19" s="954">
        <v>68836.13323822424</v>
      </c>
      <c r="G19" s="954">
        <v>65174.344983465868</v>
      </c>
      <c r="H19" s="951">
        <v>10705.481663446113</v>
      </c>
      <c r="I19" s="951">
        <v>10146.204220989977</v>
      </c>
      <c r="J19" s="951">
        <v>9517.4734583072204</v>
      </c>
      <c r="K19" s="982">
        <v>9009.601756778804</v>
      </c>
    </row>
    <row r="20" spans="2:11" x14ac:dyDescent="0.25">
      <c r="B20" s="983">
        <v>11</v>
      </c>
      <c r="C20" s="967" t="s">
        <v>1063</v>
      </c>
      <c r="D20" s="963">
        <v>5032.4085273516685</v>
      </c>
      <c r="E20" s="952">
        <v>4718.5620251158334</v>
      </c>
      <c r="F20" s="952">
        <v>4297.0220711191678</v>
      </c>
      <c r="G20" s="952">
        <v>3795.2137724641657</v>
      </c>
      <c r="H20" s="946">
        <v>4086.1538092574183</v>
      </c>
      <c r="I20" s="946">
        <v>3735.2013026203331</v>
      </c>
      <c r="J20" s="946">
        <v>3404.9939086006671</v>
      </c>
      <c r="K20" s="985">
        <v>3140.806287742666</v>
      </c>
    </row>
    <row r="21" spans="2:11" x14ac:dyDescent="0.25">
      <c r="B21" s="983">
        <v>12</v>
      </c>
      <c r="C21" s="967" t="s">
        <v>1064</v>
      </c>
      <c r="D21" s="963">
        <v>0</v>
      </c>
      <c r="E21" s="953">
        <v>0</v>
      </c>
      <c r="F21" s="953">
        <v>0</v>
      </c>
      <c r="G21" s="952">
        <v>0</v>
      </c>
      <c r="H21" s="946">
        <v>0</v>
      </c>
      <c r="I21" s="946">
        <v>0</v>
      </c>
      <c r="J21" s="946">
        <v>0</v>
      </c>
      <c r="K21" s="985">
        <v>0</v>
      </c>
    </row>
    <row r="22" spans="2:11" x14ac:dyDescent="0.25">
      <c r="B22" s="983">
        <v>13</v>
      </c>
      <c r="C22" s="967" t="s">
        <v>1065</v>
      </c>
      <c r="D22" s="963">
        <v>70815.269906552858</v>
      </c>
      <c r="E22" s="953">
        <v>68092.101450649308</v>
      </c>
      <c r="F22" s="953">
        <v>64539.111167105068</v>
      </c>
      <c r="G22" s="952">
        <v>61379.131211001702</v>
      </c>
      <c r="H22" s="946">
        <v>6619.3278541886939</v>
      </c>
      <c r="I22" s="946">
        <v>6411.0029183696452</v>
      </c>
      <c r="J22" s="946">
        <v>6112.4795497065543</v>
      </c>
      <c r="K22" s="985">
        <v>5868.7954690361375</v>
      </c>
    </row>
    <row r="23" spans="2:11" x14ac:dyDescent="0.25">
      <c r="B23" s="981">
        <v>14</v>
      </c>
      <c r="C23" s="968" t="s">
        <v>1066</v>
      </c>
      <c r="D23" s="962">
        <v>19835.878330046111</v>
      </c>
      <c r="E23" s="951">
        <v>20320.538630679908</v>
      </c>
      <c r="F23" s="951">
        <v>19656.088505200729</v>
      </c>
      <c r="G23" s="950">
        <v>19987.512900865448</v>
      </c>
      <c r="H23" s="951">
        <v>5294.2931926616675</v>
      </c>
      <c r="I23" s="951">
        <v>5930.0061796196278</v>
      </c>
      <c r="J23" s="951">
        <v>5123.8013996754526</v>
      </c>
      <c r="K23" s="982">
        <v>5411.2575506979492</v>
      </c>
    </row>
    <row r="24" spans="2:11" x14ac:dyDescent="0.25">
      <c r="B24" s="981">
        <v>15</v>
      </c>
      <c r="C24" s="968" t="s">
        <v>1067</v>
      </c>
      <c r="D24" s="962">
        <v>18580.753233157495</v>
      </c>
      <c r="E24" s="951">
        <v>18208.439245070414</v>
      </c>
      <c r="F24" s="951">
        <v>18217.425044398744</v>
      </c>
      <c r="G24" s="950">
        <v>18630.041885853756</v>
      </c>
      <c r="H24" s="951">
        <v>1315.4018548034162</v>
      </c>
      <c r="I24" s="951">
        <v>1244.5980904834992</v>
      </c>
      <c r="J24" s="951">
        <v>1267.4061099191647</v>
      </c>
      <c r="K24" s="982">
        <v>1476.8011324592476</v>
      </c>
    </row>
    <row r="25" spans="2:11" x14ac:dyDescent="0.25">
      <c r="B25" s="981">
        <v>16</v>
      </c>
      <c r="C25" s="968" t="s">
        <v>1068</v>
      </c>
      <c r="D25" s="1368"/>
      <c r="E25" s="1368"/>
      <c r="F25" s="1368"/>
      <c r="G25" s="1369"/>
      <c r="H25" s="951">
        <v>99049.391016803464</v>
      </c>
      <c r="I25" s="951">
        <v>97231.712967263476</v>
      </c>
      <c r="J25" s="951">
        <v>92438.751934093161</v>
      </c>
      <c r="K25" s="982">
        <v>86004.460278862578</v>
      </c>
    </row>
    <row r="26" spans="2:11" x14ac:dyDescent="0.25">
      <c r="B26" s="986" t="s">
        <v>1069</v>
      </c>
      <c r="C26" s="956"/>
      <c r="D26" s="965"/>
      <c r="E26" s="956"/>
      <c r="F26" s="956"/>
      <c r="G26" s="955"/>
      <c r="H26" s="957"/>
      <c r="I26" s="957"/>
      <c r="J26" s="957"/>
      <c r="K26" s="987"/>
    </row>
    <row r="27" spans="2:11" x14ac:dyDescent="0.25">
      <c r="B27" s="981">
        <v>17</v>
      </c>
      <c r="C27" s="966" t="s">
        <v>1070</v>
      </c>
      <c r="D27" s="963">
        <v>52734.658273451663</v>
      </c>
      <c r="E27" s="953">
        <v>52598.009761651672</v>
      </c>
      <c r="F27" s="953">
        <v>51126.426664065832</v>
      </c>
      <c r="G27" s="952">
        <v>50829.258785717509</v>
      </c>
      <c r="H27" s="946">
        <v>8879.7764625177842</v>
      </c>
      <c r="I27" s="946">
        <v>9093.9669802255266</v>
      </c>
      <c r="J27" s="946">
        <v>8685.7148290771747</v>
      </c>
      <c r="K27" s="985">
        <v>8528.2987163627749</v>
      </c>
    </row>
    <row r="28" spans="2:11" x14ac:dyDescent="0.25">
      <c r="B28" s="981">
        <v>18</v>
      </c>
      <c r="C28" s="966" t="s">
        <v>1071</v>
      </c>
      <c r="D28" s="963">
        <v>10240.775645524363</v>
      </c>
      <c r="E28" s="953">
        <v>9502.6931070708815</v>
      </c>
      <c r="F28" s="953">
        <v>9275.1963436100905</v>
      </c>
      <c r="G28" s="952">
        <v>9469.3682579786619</v>
      </c>
      <c r="H28" s="946">
        <v>7370.355486300401</v>
      </c>
      <c r="I28" s="946">
        <v>6710.2327357731701</v>
      </c>
      <c r="J28" s="946">
        <v>6726.6174479764713</v>
      </c>
      <c r="K28" s="985">
        <v>6887.0155340919991</v>
      </c>
    </row>
    <row r="29" spans="2:11" x14ac:dyDescent="0.25">
      <c r="B29" s="981">
        <v>19</v>
      </c>
      <c r="C29" s="966" t="s">
        <v>1072</v>
      </c>
      <c r="D29" s="963">
        <v>8944.7772915967034</v>
      </c>
      <c r="E29" s="953">
        <v>8506.8386721542047</v>
      </c>
      <c r="F29" s="953">
        <v>8191.9706045866997</v>
      </c>
      <c r="G29" s="952">
        <v>8741.4263122083703</v>
      </c>
      <c r="H29" s="946">
        <v>8944.7772915967034</v>
      </c>
      <c r="I29" s="946">
        <v>8506.8386721542065</v>
      </c>
      <c r="J29" s="946">
        <v>8191.9706045866978</v>
      </c>
      <c r="K29" s="985">
        <v>8741.4263122083685</v>
      </c>
    </row>
    <row r="30" spans="2:11" ht="60" x14ac:dyDescent="0.25">
      <c r="B30" s="981" t="s">
        <v>1073</v>
      </c>
      <c r="C30" s="970" t="s">
        <v>1074</v>
      </c>
      <c r="D30" s="1368"/>
      <c r="E30" s="1368"/>
      <c r="F30" s="1368"/>
      <c r="G30" s="1369"/>
      <c r="H30" s="958">
        <v>0</v>
      </c>
      <c r="I30" s="958">
        <v>0</v>
      </c>
      <c r="J30" s="958">
        <v>0</v>
      </c>
      <c r="K30" s="988">
        <v>0</v>
      </c>
    </row>
    <row r="31" spans="2:11" x14ac:dyDescent="0.25">
      <c r="B31" s="981" t="s">
        <v>1075</v>
      </c>
      <c r="C31" s="966" t="s">
        <v>1076</v>
      </c>
      <c r="D31" s="1368"/>
      <c r="E31" s="1368"/>
      <c r="F31" s="1368"/>
      <c r="G31" s="1369"/>
      <c r="H31" s="959">
        <v>0</v>
      </c>
      <c r="I31" s="959">
        <v>0</v>
      </c>
      <c r="J31" s="959">
        <v>0</v>
      </c>
      <c r="K31" s="989">
        <v>0</v>
      </c>
    </row>
    <row r="32" spans="2:11" x14ac:dyDescent="0.25">
      <c r="B32" s="981">
        <v>20</v>
      </c>
      <c r="C32" s="966" t="s">
        <v>1077</v>
      </c>
      <c r="D32" s="964">
        <v>71920.211210572728</v>
      </c>
      <c r="E32" s="954">
        <v>70607.541540876759</v>
      </c>
      <c r="F32" s="954">
        <v>68593.59361226263</v>
      </c>
      <c r="G32" s="954">
        <v>69040.053355904543</v>
      </c>
      <c r="H32" s="954">
        <v>25194.909240414891</v>
      </c>
      <c r="I32" s="954">
        <v>24311.038388152905</v>
      </c>
      <c r="J32" s="954">
        <v>23604.302881640346</v>
      </c>
      <c r="K32" s="990">
        <v>24156.740562663144</v>
      </c>
    </row>
    <row r="33" spans="2:11" x14ac:dyDescent="0.25">
      <c r="B33" s="991" t="s">
        <v>167</v>
      </c>
      <c r="C33" s="971" t="s">
        <v>1078</v>
      </c>
      <c r="D33" s="963">
        <v>0</v>
      </c>
      <c r="E33" s="952">
        <v>0</v>
      </c>
      <c r="F33" s="952">
        <v>0</v>
      </c>
      <c r="G33" s="952">
        <v>0</v>
      </c>
      <c r="H33" s="946">
        <v>0</v>
      </c>
      <c r="I33" s="946">
        <v>0</v>
      </c>
      <c r="J33" s="946">
        <v>0</v>
      </c>
      <c r="K33" s="985">
        <v>0</v>
      </c>
    </row>
    <row r="34" spans="2:11" x14ac:dyDescent="0.25">
      <c r="B34" s="991" t="s">
        <v>169</v>
      </c>
      <c r="C34" s="971" t="s">
        <v>1079</v>
      </c>
      <c r="D34" s="963">
        <v>0</v>
      </c>
      <c r="E34" s="952">
        <v>0</v>
      </c>
      <c r="F34" s="952">
        <v>0</v>
      </c>
      <c r="G34" s="952">
        <v>0</v>
      </c>
      <c r="H34" s="946">
        <v>0</v>
      </c>
      <c r="I34" s="946">
        <v>0</v>
      </c>
      <c r="J34" s="946">
        <v>0</v>
      </c>
      <c r="K34" s="985">
        <v>0</v>
      </c>
    </row>
    <row r="35" spans="2:11" x14ac:dyDescent="0.25">
      <c r="B35" s="991" t="s">
        <v>171</v>
      </c>
      <c r="C35" s="971" t="s">
        <v>1080</v>
      </c>
      <c r="D35" s="963">
        <v>0</v>
      </c>
      <c r="E35" s="952">
        <v>0</v>
      </c>
      <c r="F35" s="952">
        <v>0</v>
      </c>
      <c r="G35" s="952">
        <v>0</v>
      </c>
      <c r="H35" s="946">
        <v>0</v>
      </c>
      <c r="I35" s="946">
        <v>0</v>
      </c>
      <c r="J35" s="946">
        <v>0</v>
      </c>
      <c r="K35" s="985">
        <v>0</v>
      </c>
    </row>
    <row r="36" spans="2:11" ht="15.75" x14ac:dyDescent="0.25">
      <c r="B36" s="992"/>
      <c r="C36" s="972"/>
      <c r="D36" s="960"/>
      <c r="E36" s="960"/>
      <c r="F36" s="960"/>
      <c r="G36" s="960"/>
      <c r="H36" s="1365" t="s">
        <v>1081</v>
      </c>
      <c r="I36" s="1366"/>
      <c r="J36" s="1366"/>
      <c r="K36" s="1367"/>
    </row>
    <row r="37" spans="2:11" x14ac:dyDescent="0.25">
      <c r="B37" s="981">
        <v>21</v>
      </c>
      <c r="C37" s="966" t="s">
        <v>1082</v>
      </c>
      <c r="D37" s="1368"/>
      <c r="E37" s="1368"/>
      <c r="F37" s="1368"/>
      <c r="G37" s="1369"/>
      <c r="H37" s="961">
        <v>150202.308947554</v>
      </c>
      <c r="I37" s="961">
        <v>150526.18953968066</v>
      </c>
      <c r="J37" s="961">
        <v>145138.97157698765</v>
      </c>
      <c r="K37" s="993">
        <v>135037.34309858613</v>
      </c>
    </row>
    <row r="38" spans="2:11" x14ac:dyDescent="0.25">
      <c r="B38" s="981">
        <v>22</v>
      </c>
      <c r="C38" s="966" t="s">
        <v>1083</v>
      </c>
      <c r="D38" s="1368"/>
      <c r="E38" s="1368"/>
      <c r="F38" s="1368"/>
      <c r="G38" s="1369"/>
      <c r="H38" s="961">
        <v>73854.481776388318</v>
      </c>
      <c r="I38" s="961">
        <v>72920.67457911036</v>
      </c>
      <c r="J38" s="961">
        <v>68834.449052452692</v>
      </c>
      <c r="K38" s="993">
        <v>61847.719716199339</v>
      </c>
    </row>
    <row r="39" spans="2:11" ht="15.75" thickBot="1" x14ac:dyDescent="0.3">
      <c r="B39" s="994">
        <v>23</v>
      </c>
      <c r="C39" s="995" t="s">
        <v>1084</v>
      </c>
      <c r="D39" s="1370"/>
      <c r="E39" s="1370"/>
      <c r="F39" s="1370"/>
      <c r="G39" s="1371"/>
      <c r="H39" s="996">
        <v>2.1163265597505361</v>
      </c>
      <c r="I39" s="996">
        <v>2.1909601163144505</v>
      </c>
      <c r="J39" s="996">
        <v>2.2449662669211401</v>
      </c>
      <c r="K39" s="997">
        <v>2.3104383620210887</v>
      </c>
    </row>
    <row r="40" spans="2:11" x14ac:dyDescent="0.25">
      <c r="B40" s="1372" t="s">
        <v>1085</v>
      </c>
      <c r="C40" s="1372"/>
      <c r="D40" s="1372"/>
      <c r="E40" s="1372"/>
      <c r="F40" s="1372"/>
      <c r="G40" s="1372"/>
      <c r="H40" s="960"/>
      <c r="I40" s="960"/>
      <c r="J40" s="960"/>
      <c r="K40" s="960"/>
    </row>
  </sheetData>
  <mergeCells count="18">
    <mergeCell ref="D30:G30"/>
    <mergeCell ref="D31:G31"/>
    <mergeCell ref="B6:C6"/>
    <mergeCell ref="B2:K2"/>
    <mergeCell ref="B4:C4"/>
    <mergeCell ref="D4:G5"/>
    <mergeCell ref="H4:K5"/>
    <mergeCell ref="B5:C5"/>
    <mergeCell ref="B7:C7"/>
    <mergeCell ref="D9:G9"/>
    <mergeCell ref="D10:G10"/>
    <mergeCell ref="D18:G18"/>
    <mergeCell ref="D25:G25"/>
    <mergeCell ref="H36:K36"/>
    <mergeCell ref="D37:G37"/>
    <mergeCell ref="D38:G38"/>
    <mergeCell ref="D39:G39"/>
    <mergeCell ref="B40:G40"/>
  </mergeCells>
  <pageMargins left="0.7" right="0.7" top="0.75" bottom="0.75" header="0.3" footer="0.3"/>
  <pageSetup paperSize="9" scale="31" orientation="portrait" verticalDpi="90" r:id="rId1"/>
  <colBreaks count="1" manualBreakCount="1">
    <brk id="12"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271B7-2B5C-499B-909A-431D40D9554C}">
  <sheetPr codeName="Sheet17">
    <tabColor rgb="FF00A976"/>
  </sheetPr>
  <dimension ref="B1:AB44"/>
  <sheetViews>
    <sheetView showGridLines="0" zoomScale="60" zoomScaleNormal="60" zoomScalePageLayoutView="80" workbookViewId="0">
      <selection activeCell="J17" sqref="J17"/>
    </sheetView>
  </sheetViews>
  <sheetFormatPr defaultColWidth="8" defaultRowHeight="15" x14ac:dyDescent="0.25"/>
  <cols>
    <col min="1" max="1" width="3.125" style="37" customWidth="1"/>
    <col min="2" max="2" width="7.25" style="37" bestFit="1" customWidth="1"/>
    <col min="3" max="3" width="27" style="37" customWidth="1"/>
    <col min="4" max="4" width="11.875" style="37" bestFit="1" customWidth="1"/>
    <col min="5" max="5" width="13.5" style="37" bestFit="1" customWidth="1"/>
    <col min="6" max="6" width="9.125" style="37" bestFit="1" customWidth="1"/>
    <col min="7" max="7" width="11.125" style="37" bestFit="1" customWidth="1"/>
    <col min="8" max="8" width="17.875" style="37" bestFit="1" customWidth="1"/>
    <col min="9" max="9" width="14.25" style="37" bestFit="1" customWidth="1"/>
    <col min="10" max="10" width="10.75" style="37" bestFit="1" customWidth="1"/>
    <col min="11" max="11" width="20.125" style="37" bestFit="1" customWidth="1"/>
    <col min="12" max="12" width="10.75" style="37" bestFit="1" customWidth="1"/>
    <col min="13" max="13" width="17.875" style="37" bestFit="1" customWidth="1"/>
    <col min="14" max="14" width="11.875" style="37" bestFit="1" customWidth="1"/>
    <col min="15" max="15" width="10.75" style="37" bestFit="1" customWidth="1"/>
    <col min="16" max="16" width="9.5" style="37" bestFit="1" customWidth="1"/>
    <col min="17" max="17" width="10.75" style="37" bestFit="1" customWidth="1"/>
    <col min="18" max="18" width="17.875" style="37" bestFit="1" customWidth="1"/>
    <col min="19" max="19" width="11.875" style="37" bestFit="1" customWidth="1"/>
    <col min="20" max="20" width="11.125" style="37" bestFit="1" customWidth="1"/>
    <col min="21" max="21" width="9.5" style="37" bestFit="1" customWidth="1"/>
    <col min="22" max="22" width="11.125" style="37" bestFit="1" customWidth="1"/>
    <col min="23" max="23" width="17.875" style="37" bestFit="1" customWidth="1"/>
    <col min="24" max="24" width="11.875" style="37" bestFit="1" customWidth="1"/>
    <col min="25" max="25" width="10.75" style="37" bestFit="1" customWidth="1"/>
    <col min="26" max="26" width="9.5" style="37" bestFit="1" customWidth="1"/>
    <col min="27" max="27" width="11.125" style="37" bestFit="1" customWidth="1"/>
    <col min="28" max="28" width="17.875" style="37" bestFit="1" customWidth="1"/>
    <col min="29" max="16384" width="8" style="37"/>
  </cols>
  <sheetData>
    <row r="1" spans="2:28" ht="9.9499999999999993" customHeight="1" x14ac:dyDescent="0.25"/>
    <row r="2" spans="2:28" ht="20.25" x14ac:dyDescent="0.3">
      <c r="B2" s="1244" t="s">
        <v>42</v>
      </c>
      <c r="C2" s="1244"/>
      <c r="D2" s="1244"/>
      <c r="E2" s="1244"/>
      <c r="F2" s="1244"/>
      <c r="G2" s="1244"/>
      <c r="H2" s="1244"/>
      <c r="I2" s="1244"/>
      <c r="J2" s="1244"/>
      <c r="K2" s="1244"/>
      <c r="L2" s="1244"/>
      <c r="M2" s="1244"/>
      <c r="N2" s="1244"/>
      <c r="O2" s="1244"/>
      <c r="P2" s="1244"/>
      <c r="Q2" s="1244"/>
      <c r="R2" s="1244"/>
      <c r="S2" s="1244"/>
      <c r="T2" s="1244"/>
      <c r="U2" s="1244"/>
      <c r="V2" s="1244"/>
      <c r="W2" s="1244"/>
      <c r="X2" s="1244"/>
      <c r="Y2" s="1244"/>
      <c r="Z2" s="1244"/>
      <c r="AA2" s="1244"/>
      <c r="AB2" s="1244"/>
    </row>
    <row r="3" spans="2:28" ht="15.75" x14ac:dyDescent="0.25">
      <c r="B3" s="426" t="s">
        <v>1086</v>
      </c>
    </row>
    <row r="4" spans="2:28" ht="15.75" thickBot="1" x14ac:dyDescent="0.3"/>
    <row r="5" spans="2:28" ht="15.75" thickBot="1" x14ac:dyDescent="0.3">
      <c r="B5" s="1404" t="s">
        <v>1045</v>
      </c>
      <c r="C5" s="1405"/>
      <c r="D5" s="1406">
        <v>45291</v>
      </c>
      <c r="E5" s="1407"/>
      <c r="F5" s="1407"/>
      <c r="G5" s="1407"/>
      <c r="H5" s="1408"/>
      <c r="I5" s="1406">
        <v>45199</v>
      </c>
      <c r="J5" s="1407"/>
      <c r="K5" s="1407"/>
      <c r="L5" s="1407"/>
      <c r="M5" s="1408"/>
      <c r="N5" s="1409">
        <v>45107</v>
      </c>
      <c r="O5" s="1407"/>
      <c r="P5" s="1407"/>
      <c r="Q5" s="1407"/>
      <c r="R5" s="1408"/>
      <c r="S5" s="1409">
        <v>45016</v>
      </c>
      <c r="T5" s="1407"/>
      <c r="U5" s="1407"/>
      <c r="V5" s="1407"/>
      <c r="W5" s="1408"/>
      <c r="X5" s="1409">
        <v>44926</v>
      </c>
      <c r="Y5" s="1407"/>
      <c r="Z5" s="1407"/>
      <c r="AA5" s="1407"/>
      <c r="AB5" s="1408"/>
    </row>
    <row r="6" spans="2:28" x14ac:dyDescent="0.25">
      <c r="B6" s="1400" t="s">
        <v>1048</v>
      </c>
      <c r="C6" s="1401"/>
      <c r="D6" s="1392" t="s">
        <v>1087</v>
      </c>
      <c r="E6" s="1392"/>
      <c r="F6" s="1392"/>
      <c r="G6" s="1392"/>
      <c r="H6" s="1393" t="s">
        <v>1088</v>
      </c>
      <c r="I6" s="1392" t="s">
        <v>1087</v>
      </c>
      <c r="J6" s="1392"/>
      <c r="K6" s="1392"/>
      <c r="L6" s="1392"/>
      <c r="M6" s="1393" t="s">
        <v>1088</v>
      </c>
      <c r="N6" s="1391" t="s">
        <v>1087</v>
      </c>
      <c r="O6" s="1392"/>
      <c r="P6" s="1392"/>
      <c r="Q6" s="1392"/>
      <c r="R6" s="1393" t="s">
        <v>1088</v>
      </c>
      <c r="S6" s="1391" t="s">
        <v>1087</v>
      </c>
      <c r="T6" s="1392"/>
      <c r="U6" s="1392"/>
      <c r="V6" s="1392"/>
      <c r="W6" s="1393" t="s">
        <v>1088</v>
      </c>
      <c r="X6" s="1391" t="s">
        <v>1087</v>
      </c>
      <c r="Y6" s="1392"/>
      <c r="Z6" s="1392"/>
      <c r="AA6" s="1392"/>
      <c r="AB6" s="1393" t="s">
        <v>1088</v>
      </c>
    </row>
    <row r="7" spans="2:28" ht="30.75" thickBot="1" x14ac:dyDescent="0.3">
      <c r="B7" s="1402"/>
      <c r="C7" s="1403"/>
      <c r="D7" s="1091" t="s">
        <v>1089</v>
      </c>
      <c r="E7" s="1091" t="s">
        <v>1090</v>
      </c>
      <c r="F7" s="1091" t="s">
        <v>1091</v>
      </c>
      <c r="G7" s="1091" t="s">
        <v>1092</v>
      </c>
      <c r="H7" s="1394"/>
      <c r="I7" s="1091" t="s">
        <v>1089</v>
      </c>
      <c r="J7" s="1091" t="s">
        <v>1090</v>
      </c>
      <c r="K7" s="1091" t="s">
        <v>1091</v>
      </c>
      <c r="L7" s="1091" t="s">
        <v>1092</v>
      </c>
      <c r="M7" s="1394"/>
      <c r="N7" s="1092" t="s">
        <v>1089</v>
      </c>
      <c r="O7" s="1091" t="s">
        <v>1090</v>
      </c>
      <c r="P7" s="1091" t="s">
        <v>1091</v>
      </c>
      <c r="Q7" s="1091" t="s">
        <v>1092</v>
      </c>
      <c r="R7" s="1394"/>
      <c r="S7" s="1092" t="s">
        <v>1089</v>
      </c>
      <c r="T7" s="1091" t="s">
        <v>1090</v>
      </c>
      <c r="U7" s="1091" t="s">
        <v>1091</v>
      </c>
      <c r="V7" s="1091" t="s">
        <v>1092</v>
      </c>
      <c r="W7" s="1394"/>
      <c r="X7" s="1092" t="s">
        <v>1089</v>
      </c>
      <c r="Y7" s="1091" t="s">
        <v>1090</v>
      </c>
      <c r="Z7" s="1091" t="s">
        <v>1091</v>
      </c>
      <c r="AA7" s="1091" t="s">
        <v>1092</v>
      </c>
      <c r="AB7" s="1394"/>
    </row>
    <row r="8" spans="2:28" ht="15.75" thickBot="1" x14ac:dyDescent="0.3">
      <c r="B8" s="1398" t="s">
        <v>1093</v>
      </c>
      <c r="C8" s="1399"/>
      <c r="D8" s="1395"/>
      <c r="E8" s="1396"/>
      <c r="F8" s="1396"/>
      <c r="G8" s="1396"/>
      <c r="H8" s="1397"/>
      <c r="I8" s="1395"/>
      <c r="J8" s="1396"/>
      <c r="K8" s="1396"/>
      <c r="L8" s="1396"/>
      <c r="M8" s="1397"/>
      <c r="N8" s="1395"/>
      <c r="O8" s="1396"/>
      <c r="P8" s="1396"/>
      <c r="Q8" s="1396"/>
      <c r="R8" s="1397"/>
      <c r="S8" s="1395"/>
      <c r="T8" s="1396"/>
      <c r="U8" s="1396"/>
      <c r="V8" s="1396"/>
      <c r="W8" s="1397"/>
      <c r="X8" s="1395"/>
      <c r="Y8" s="1396"/>
      <c r="Z8" s="1396"/>
      <c r="AA8" s="1396"/>
      <c r="AB8" s="1397"/>
    </row>
    <row r="9" spans="2:28" x14ac:dyDescent="0.25">
      <c r="B9" s="1093">
        <v>1</v>
      </c>
      <c r="C9" s="1094" t="s">
        <v>1094</v>
      </c>
      <c r="D9" s="1095">
        <v>44771.006064439949</v>
      </c>
      <c r="E9" s="1096">
        <v>671.9</v>
      </c>
      <c r="F9" s="1096">
        <v>0</v>
      </c>
      <c r="G9" s="1097">
        <v>6130.0200999999997</v>
      </c>
      <c r="H9" s="1098">
        <v>50901.026164439951</v>
      </c>
      <c r="I9" s="1095">
        <v>44139.644499350092</v>
      </c>
      <c r="J9" s="1096">
        <v>0</v>
      </c>
      <c r="K9" s="1096">
        <v>646.6</v>
      </c>
      <c r="L9" s="1097">
        <v>6090.93995</v>
      </c>
      <c r="M9" s="1098">
        <v>50230.584449350092</v>
      </c>
      <c r="N9" s="1095">
        <v>42289.148944</v>
      </c>
      <c r="O9" s="1096">
        <v>0</v>
      </c>
      <c r="P9" s="1096">
        <v>630.79999999999995</v>
      </c>
      <c r="Q9" s="1097">
        <v>6005.61</v>
      </c>
      <c r="R9" s="1098">
        <v>48294.758944000001</v>
      </c>
      <c r="S9" s="1095">
        <v>41740.069970999997</v>
      </c>
      <c r="T9" s="1096">
        <v>0</v>
      </c>
      <c r="U9" s="1096">
        <v>0</v>
      </c>
      <c r="V9" s="1097">
        <v>6077.91</v>
      </c>
      <c r="W9" s="1099">
        <v>47817.979971000001</v>
      </c>
      <c r="X9" s="1100">
        <v>40099.489809080005</v>
      </c>
      <c r="Y9" s="1101">
        <v>0</v>
      </c>
      <c r="Z9" s="1101">
        <v>0</v>
      </c>
      <c r="AA9" s="1102">
        <v>6178.41</v>
      </c>
      <c r="AB9" s="1103">
        <v>46277.899809080001</v>
      </c>
    </row>
    <row r="10" spans="2:28" x14ac:dyDescent="0.25">
      <c r="B10" s="1104">
        <v>2</v>
      </c>
      <c r="C10" s="1105" t="s">
        <v>1095</v>
      </c>
      <c r="D10" s="1106">
        <v>44771.006064439949</v>
      </c>
      <c r="E10" s="1107">
        <v>671.9</v>
      </c>
      <c r="F10" s="1107">
        <v>0</v>
      </c>
      <c r="G10" s="1108">
        <v>6130.0200999999997</v>
      </c>
      <c r="H10" s="1109">
        <v>50901.026164439951</v>
      </c>
      <c r="I10" s="1106">
        <v>44139.644499350092</v>
      </c>
      <c r="J10" s="1107">
        <v>0</v>
      </c>
      <c r="K10" s="1107">
        <v>646.6</v>
      </c>
      <c r="L10" s="1108">
        <v>6090.93995</v>
      </c>
      <c r="M10" s="1109">
        <v>50230.584449350092</v>
      </c>
      <c r="N10" s="1110">
        <v>42289.148944</v>
      </c>
      <c r="O10" s="1110">
        <v>0</v>
      </c>
      <c r="P10" s="1110">
        <v>630.79999999999995</v>
      </c>
      <c r="Q10" s="1110">
        <v>6005.61</v>
      </c>
      <c r="R10" s="1110">
        <v>48294.758944000001</v>
      </c>
      <c r="S10" s="1106">
        <v>41740.069970999997</v>
      </c>
      <c r="T10" s="1110">
        <v>0</v>
      </c>
      <c r="U10" s="1110">
        <v>0</v>
      </c>
      <c r="V10" s="1110">
        <v>6077.91</v>
      </c>
      <c r="W10" s="1111">
        <v>47817.979971000001</v>
      </c>
      <c r="X10" s="1112">
        <v>40099.489809080005</v>
      </c>
      <c r="Y10" s="1110">
        <v>0</v>
      </c>
      <c r="Z10" s="1110">
        <v>0</v>
      </c>
      <c r="AA10" s="1110">
        <v>6178.41</v>
      </c>
      <c r="AB10" s="1113">
        <v>46277.899809080001</v>
      </c>
    </row>
    <row r="11" spans="2:28" x14ac:dyDescent="0.25">
      <c r="B11" s="1104">
        <v>3</v>
      </c>
      <c r="C11" s="1105" t="s">
        <v>1096</v>
      </c>
      <c r="D11" s="1114"/>
      <c r="E11" s="1107">
        <v>0</v>
      </c>
      <c r="F11" s="1107">
        <v>0</v>
      </c>
      <c r="G11" s="1108">
        <v>0</v>
      </c>
      <c r="H11" s="1109">
        <v>0</v>
      </c>
      <c r="I11" s="1114"/>
      <c r="J11" s="1107">
        <v>0</v>
      </c>
      <c r="K11" s="1107">
        <v>0</v>
      </c>
      <c r="L11" s="1108">
        <v>0</v>
      </c>
      <c r="M11" s="1109">
        <v>0</v>
      </c>
      <c r="N11" s="1114"/>
      <c r="O11" s="1110">
        <v>0</v>
      </c>
      <c r="P11" s="1110">
        <v>0</v>
      </c>
      <c r="Q11" s="1110">
        <v>0</v>
      </c>
      <c r="R11" s="1110">
        <v>0</v>
      </c>
      <c r="S11" s="1114"/>
      <c r="T11" s="1110">
        <v>0</v>
      </c>
      <c r="U11" s="1110">
        <v>0</v>
      </c>
      <c r="V11" s="1110">
        <v>0</v>
      </c>
      <c r="W11" s="1111">
        <v>0</v>
      </c>
      <c r="X11" s="1114"/>
      <c r="Y11" s="1110">
        <v>0</v>
      </c>
      <c r="Z11" s="1110">
        <v>0</v>
      </c>
      <c r="AA11" s="1110">
        <v>0</v>
      </c>
      <c r="AB11" s="1113">
        <v>0</v>
      </c>
    </row>
    <row r="12" spans="2:28" x14ac:dyDescent="0.25">
      <c r="B12" s="1115">
        <v>4</v>
      </c>
      <c r="C12" s="1116" t="s">
        <v>1097</v>
      </c>
      <c r="D12" s="1114"/>
      <c r="E12" s="1117">
        <v>114161.63236333616</v>
      </c>
      <c r="F12" s="1117">
        <v>1447.0671625800005</v>
      </c>
      <c r="G12" s="1118">
        <v>1525.9240734999985</v>
      </c>
      <c r="H12" s="1119">
        <v>109309.20266799758</v>
      </c>
      <c r="I12" s="1114"/>
      <c r="J12" s="1117">
        <v>108042.29891688205</v>
      </c>
      <c r="K12" s="1117">
        <v>2784.5159161582856</v>
      </c>
      <c r="L12" s="1118">
        <v>2493.5792529329256</v>
      </c>
      <c r="M12" s="1119">
        <v>105875.96228811651</v>
      </c>
      <c r="N12" s="1114"/>
      <c r="O12" s="1117">
        <v>107168.30068697664</v>
      </c>
      <c r="P12" s="1117">
        <v>3786.7953669935387</v>
      </c>
      <c r="Q12" s="1118">
        <v>2522.3505601827051</v>
      </c>
      <c r="R12" s="1119">
        <v>106066.94807061311</v>
      </c>
      <c r="S12" s="1114"/>
      <c r="T12" s="1117">
        <v>105911.86190801385</v>
      </c>
      <c r="U12" s="1117">
        <v>2111.9503676275999</v>
      </c>
      <c r="V12" s="1118">
        <v>2258.7003675046531</v>
      </c>
      <c r="W12" s="1120">
        <v>103066.97551723519</v>
      </c>
      <c r="X12" s="1114"/>
      <c r="Y12" s="1117">
        <v>107448.37666458952</v>
      </c>
      <c r="Z12" s="1117">
        <v>592.38816259320026</v>
      </c>
      <c r="AA12" s="1118">
        <v>2727.3285750640516</v>
      </c>
      <c r="AB12" s="1119">
        <v>103565.59430704432</v>
      </c>
    </row>
    <row r="13" spans="2:28" x14ac:dyDescent="0.25">
      <c r="B13" s="1104">
        <v>5</v>
      </c>
      <c r="C13" s="1105" t="s">
        <v>1055</v>
      </c>
      <c r="D13" s="1114"/>
      <c r="E13" s="1110">
        <v>73925.000508160752</v>
      </c>
      <c r="F13" s="1110">
        <v>783.97991530000093</v>
      </c>
      <c r="G13" s="1108">
        <v>955.86357141999849</v>
      </c>
      <c r="H13" s="1109">
        <v>71929.39497370772</v>
      </c>
      <c r="I13" s="1114"/>
      <c r="J13" s="1110">
        <v>71146.221645151629</v>
      </c>
      <c r="K13" s="1110">
        <v>1618.7720637941313</v>
      </c>
      <c r="L13" s="1108">
        <v>2363.1011593611101</v>
      </c>
      <c r="M13" s="1109">
        <v>71489.845182859572</v>
      </c>
      <c r="N13" s="1114"/>
      <c r="O13" s="1110">
        <v>71501.791523431792</v>
      </c>
      <c r="P13" s="1110">
        <v>2198.4297137134022</v>
      </c>
      <c r="Q13" s="1110">
        <v>2343.4885758770974</v>
      </c>
      <c r="R13" s="1110">
        <v>72358.698751165022</v>
      </c>
      <c r="S13" s="1114"/>
      <c r="T13" s="1110">
        <v>70758.84385610123</v>
      </c>
      <c r="U13" s="1110">
        <v>978.03817696332987</v>
      </c>
      <c r="V13" s="1110">
        <v>2145.8484535495545</v>
      </c>
      <c r="W13" s="1111">
        <v>70295.88638496089</v>
      </c>
      <c r="X13" s="1114"/>
      <c r="Y13" s="1110">
        <v>71858.915261946997</v>
      </c>
      <c r="Z13" s="1110">
        <v>172.63248836947849</v>
      </c>
      <c r="AA13" s="1110">
        <v>2645.1858147781218</v>
      </c>
      <c r="AB13" s="1113">
        <v>71075.15617757877</v>
      </c>
    </row>
    <row r="14" spans="2:28" x14ac:dyDescent="0.25">
      <c r="B14" s="1104">
        <v>6</v>
      </c>
      <c r="C14" s="1105" t="s">
        <v>1056</v>
      </c>
      <c r="D14" s="1114"/>
      <c r="E14" s="1110">
        <v>40236.631855175401</v>
      </c>
      <c r="F14" s="1110">
        <v>663.0872472799997</v>
      </c>
      <c r="G14" s="1108">
        <v>570.06050207999999</v>
      </c>
      <c r="H14" s="1109">
        <v>37379.807694289862</v>
      </c>
      <c r="I14" s="1114"/>
      <c r="J14" s="1110">
        <v>36896.077271730428</v>
      </c>
      <c r="K14" s="1110">
        <v>1165.7438523641542</v>
      </c>
      <c r="L14" s="1108">
        <v>130.47809357181524</v>
      </c>
      <c r="M14" s="1109">
        <v>34386.117105256941</v>
      </c>
      <c r="N14" s="1114"/>
      <c r="O14" s="1110">
        <v>35666.509163544848</v>
      </c>
      <c r="P14" s="1110">
        <v>1588.3656532801365</v>
      </c>
      <c r="Q14" s="1110">
        <v>178.86198430560768</v>
      </c>
      <c r="R14" s="1110">
        <v>33708.249319448092</v>
      </c>
      <c r="S14" s="1114"/>
      <c r="T14" s="1110">
        <v>35153.018051912622</v>
      </c>
      <c r="U14" s="1110">
        <v>1133.9121906642699</v>
      </c>
      <c r="V14" s="1110">
        <v>112.85191395509852</v>
      </c>
      <c r="W14" s="1111">
        <v>32771.089132274297</v>
      </c>
      <c r="X14" s="1114"/>
      <c r="Y14" s="1110">
        <v>35589.461402642526</v>
      </c>
      <c r="Z14" s="1110">
        <v>419.75567422372177</v>
      </c>
      <c r="AA14" s="1110">
        <v>82.14276028592981</v>
      </c>
      <c r="AB14" s="1113">
        <v>32490.438129465554</v>
      </c>
    </row>
    <row r="15" spans="2:28" x14ac:dyDescent="0.25">
      <c r="B15" s="1115">
        <v>7</v>
      </c>
      <c r="C15" s="1116" t="s">
        <v>1098</v>
      </c>
      <c r="D15" s="1114"/>
      <c r="E15" s="1117">
        <v>199644.66610995799</v>
      </c>
      <c r="F15" s="1117">
        <v>11944.72727048</v>
      </c>
      <c r="G15" s="1118">
        <v>33332.983967290005</v>
      </c>
      <c r="H15" s="1119">
        <v>79964.276645259</v>
      </c>
      <c r="I15" s="1114"/>
      <c r="J15" s="1117">
        <v>200571.15922863624</v>
      </c>
      <c r="K15" s="1117">
        <v>11816.299453152249</v>
      </c>
      <c r="L15" s="1118">
        <v>29591.384468631022</v>
      </c>
      <c r="M15" s="1119">
        <v>80412.418925373888</v>
      </c>
      <c r="N15" s="1114"/>
      <c r="O15" s="1117">
        <v>184052.29697955231</v>
      </c>
      <c r="P15" s="1117">
        <v>12974.531626841113</v>
      </c>
      <c r="Q15" s="1118">
        <v>27704.889492078273</v>
      </c>
      <c r="R15" s="1119">
        <v>80163.995567049889</v>
      </c>
      <c r="S15" s="1114"/>
      <c r="T15" s="1117">
        <v>202765.36418952912</v>
      </c>
      <c r="U15" s="1117">
        <v>14545.79715114978</v>
      </c>
      <c r="V15" s="1118">
        <v>28492.458371010347</v>
      </c>
      <c r="W15" s="1120">
        <v>85686.923415123776</v>
      </c>
      <c r="X15" s="1114"/>
      <c r="Y15" s="1117">
        <v>168533.44527913455</v>
      </c>
      <c r="Z15" s="1117">
        <v>14644.804929467857</v>
      </c>
      <c r="AA15" s="1118">
        <v>26892.069303714492</v>
      </c>
      <c r="AB15" s="1119">
        <v>75056.820136421928</v>
      </c>
    </row>
    <row r="16" spans="2:28" x14ac:dyDescent="0.25">
      <c r="B16" s="1104">
        <v>8</v>
      </c>
      <c r="C16" s="1105" t="s">
        <v>1099</v>
      </c>
      <c r="D16" s="1114"/>
      <c r="E16" s="1121">
        <v>0</v>
      </c>
      <c r="F16" s="1110">
        <v>0</v>
      </c>
      <c r="G16" s="1108">
        <v>0</v>
      </c>
      <c r="H16" s="1109">
        <v>0</v>
      </c>
      <c r="I16" s="1114"/>
      <c r="J16" s="1121">
        <v>0</v>
      </c>
      <c r="K16" s="1110">
        <v>0</v>
      </c>
      <c r="L16" s="1108">
        <v>0</v>
      </c>
      <c r="M16" s="1109">
        <v>0</v>
      </c>
      <c r="N16" s="1114"/>
      <c r="O16" s="1110">
        <v>0</v>
      </c>
      <c r="P16" s="1110">
        <v>0</v>
      </c>
      <c r="Q16" s="1110">
        <v>0</v>
      </c>
      <c r="R16" s="1110">
        <v>0</v>
      </c>
      <c r="S16" s="1114"/>
      <c r="T16" s="1110">
        <v>0</v>
      </c>
      <c r="U16" s="1110">
        <v>0</v>
      </c>
      <c r="V16" s="1110">
        <v>0</v>
      </c>
      <c r="W16" s="1111">
        <v>0</v>
      </c>
      <c r="X16" s="1114"/>
      <c r="Y16" s="1110">
        <v>0</v>
      </c>
      <c r="Z16" s="1110">
        <v>0</v>
      </c>
      <c r="AA16" s="1110">
        <v>0</v>
      </c>
      <c r="AB16" s="1113">
        <v>0</v>
      </c>
    </row>
    <row r="17" spans="2:28" x14ac:dyDescent="0.25">
      <c r="B17" s="1104">
        <v>9</v>
      </c>
      <c r="C17" s="1105" t="s">
        <v>1100</v>
      </c>
      <c r="D17" s="1114"/>
      <c r="E17" s="1110">
        <v>199644.66610995799</v>
      </c>
      <c r="F17" s="1110">
        <v>11944.72727048</v>
      </c>
      <c r="G17" s="1108">
        <v>33332.983967290005</v>
      </c>
      <c r="H17" s="1109">
        <v>79964.276645259</v>
      </c>
      <c r="I17" s="1114"/>
      <c r="J17" s="1110">
        <v>200571.15922863624</v>
      </c>
      <c r="K17" s="1110">
        <v>11816.299453152249</v>
      </c>
      <c r="L17" s="1108">
        <v>29591.384468631022</v>
      </c>
      <c r="M17" s="1109">
        <v>80412.418925373888</v>
      </c>
      <c r="N17" s="1114"/>
      <c r="O17" s="1110">
        <v>184052.29697955231</v>
      </c>
      <c r="P17" s="1110">
        <v>12974.531626841113</v>
      </c>
      <c r="Q17" s="1110">
        <v>27704.889492078273</v>
      </c>
      <c r="R17" s="1110">
        <v>80163.995567049889</v>
      </c>
      <c r="S17" s="1114"/>
      <c r="T17" s="1110">
        <v>202765.36418952912</v>
      </c>
      <c r="U17" s="1110">
        <v>14545.79715114978</v>
      </c>
      <c r="V17" s="1110">
        <v>28492.458371010347</v>
      </c>
      <c r="W17" s="1111">
        <v>85686.923415123776</v>
      </c>
      <c r="X17" s="1114"/>
      <c r="Y17" s="1110">
        <v>168533.44527913455</v>
      </c>
      <c r="Z17" s="1110">
        <v>14644.804929467857</v>
      </c>
      <c r="AA17" s="1110">
        <v>26892.069303714492</v>
      </c>
      <c r="AB17" s="1113">
        <v>75056.820136421928</v>
      </c>
    </row>
    <row r="18" spans="2:28" x14ac:dyDescent="0.25">
      <c r="B18" s="1115">
        <v>10</v>
      </c>
      <c r="C18" s="1116" t="s">
        <v>1101</v>
      </c>
      <c r="D18" s="1114"/>
      <c r="E18" s="1117">
        <v>0</v>
      </c>
      <c r="F18" s="1117">
        <v>0</v>
      </c>
      <c r="G18" s="1117">
        <v>0</v>
      </c>
      <c r="H18" s="1117">
        <v>0</v>
      </c>
      <c r="I18" s="1114"/>
      <c r="J18" s="1117">
        <v>0</v>
      </c>
      <c r="K18" s="1117">
        <v>0</v>
      </c>
      <c r="L18" s="1117">
        <v>0</v>
      </c>
      <c r="M18" s="1117">
        <v>0</v>
      </c>
      <c r="N18" s="1114"/>
      <c r="O18" s="1117">
        <v>0</v>
      </c>
      <c r="P18" s="1117">
        <v>0</v>
      </c>
      <c r="Q18" s="1117">
        <v>0</v>
      </c>
      <c r="R18" s="1117">
        <v>0</v>
      </c>
      <c r="S18" s="1114"/>
      <c r="T18" s="1117">
        <v>0</v>
      </c>
      <c r="U18" s="1117">
        <v>0</v>
      </c>
      <c r="V18" s="1117">
        <v>0</v>
      </c>
      <c r="W18" s="1122">
        <v>0</v>
      </c>
      <c r="X18" s="1114"/>
      <c r="Y18" s="1117">
        <v>0</v>
      </c>
      <c r="Z18" s="1117">
        <v>0</v>
      </c>
      <c r="AA18" s="1117">
        <v>0</v>
      </c>
      <c r="AB18" s="1123">
        <v>0</v>
      </c>
    </row>
    <row r="19" spans="2:28" x14ac:dyDescent="0.25">
      <c r="B19" s="1115">
        <v>11</v>
      </c>
      <c r="C19" s="1116" t="s">
        <v>1102</v>
      </c>
      <c r="D19" s="1124">
        <v>2204.2602684300059</v>
      </c>
      <c r="E19" s="1117">
        <v>10647.808429085122</v>
      </c>
      <c r="F19" s="1117">
        <v>750.80400399999905</v>
      </c>
      <c r="G19" s="1117">
        <v>29.366559809996605</v>
      </c>
      <c r="H19" s="1117">
        <v>404.76856180999613</v>
      </c>
      <c r="I19" s="1124">
        <v>1653.7367140700005</v>
      </c>
      <c r="J19" s="1117">
        <v>9039.6058670069051</v>
      </c>
      <c r="K19" s="1117">
        <v>750.00000000000091</v>
      </c>
      <c r="L19" s="1117">
        <v>209.64035980999731</v>
      </c>
      <c r="M19" s="1117">
        <v>584.64035980999779</v>
      </c>
      <c r="N19" s="1124">
        <v>1947.596096830001</v>
      </c>
      <c r="O19" s="1117">
        <v>20532.784195755063</v>
      </c>
      <c r="P19" s="1117">
        <v>0</v>
      </c>
      <c r="Q19" s="1117">
        <v>991.68077280999989</v>
      </c>
      <c r="R19" s="1117">
        <v>991.68077280999989</v>
      </c>
      <c r="S19" s="1124">
        <v>3226.2736711999992</v>
      </c>
      <c r="T19" s="1117">
        <v>16674.708766165557</v>
      </c>
      <c r="U19" s="1117">
        <v>611.94865750111649</v>
      </c>
      <c r="V19" s="1117">
        <v>1332.3832617871376</v>
      </c>
      <c r="W19" s="1122">
        <v>1638.3575905376958</v>
      </c>
      <c r="X19" s="1124">
        <v>2651.3043652900101</v>
      </c>
      <c r="Y19" s="1117">
        <v>19346.881602077123</v>
      </c>
      <c r="Z19" s="1117">
        <v>0</v>
      </c>
      <c r="AA19" s="1117">
        <v>941.23928080999997</v>
      </c>
      <c r="AB19" s="1123">
        <v>941.23928080999997</v>
      </c>
    </row>
    <row r="20" spans="2:28" x14ac:dyDescent="0.25">
      <c r="B20" s="1104">
        <v>12</v>
      </c>
      <c r="C20" s="1105" t="s">
        <v>1103</v>
      </c>
      <c r="D20" s="1112">
        <v>2204.2602684300059</v>
      </c>
      <c r="E20" s="1125"/>
      <c r="F20" s="1125"/>
      <c r="G20" s="1125"/>
      <c r="H20" s="1126"/>
      <c r="I20" s="1112">
        <v>1653.7367140700005</v>
      </c>
      <c r="J20" s="1125"/>
      <c r="K20" s="1125"/>
      <c r="L20" s="1125"/>
      <c r="M20" s="1126"/>
      <c r="N20" s="1110">
        <v>1947.596096830001</v>
      </c>
      <c r="O20" s="1125"/>
      <c r="P20" s="1125"/>
      <c r="Q20" s="1125"/>
      <c r="R20" s="1126"/>
      <c r="S20" s="1110">
        <v>3226.2736711999992</v>
      </c>
      <c r="T20" s="1125"/>
      <c r="U20" s="1125"/>
      <c r="V20" s="1125"/>
      <c r="W20" s="1127"/>
      <c r="X20" s="1112">
        <v>2651.3043652900101</v>
      </c>
      <c r="Y20" s="1125"/>
      <c r="Z20" s="1125"/>
      <c r="AA20" s="1125"/>
      <c r="AB20" s="1126"/>
    </row>
    <row r="21" spans="2:28" ht="45" x14ac:dyDescent="0.25">
      <c r="B21" s="1104">
        <v>13</v>
      </c>
      <c r="C21" s="1105" t="s">
        <v>1104</v>
      </c>
      <c r="D21" s="1114"/>
      <c r="E21" s="1110">
        <v>10647.808429085122</v>
      </c>
      <c r="F21" s="1110">
        <v>750.80400399999905</v>
      </c>
      <c r="G21" s="1108">
        <v>29.366559809996605</v>
      </c>
      <c r="H21" s="1109">
        <v>404.76856180999613</v>
      </c>
      <c r="I21" s="1114"/>
      <c r="J21" s="1110">
        <v>9039.6058670069051</v>
      </c>
      <c r="K21" s="1110">
        <v>750.00000000000091</v>
      </c>
      <c r="L21" s="1108">
        <v>209.64035980999731</v>
      </c>
      <c r="M21" s="1109">
        <v>584.64035980999779</v>
      </c>
      <c r="N21" s="1114"/>
      <c r="O21" s="1110">
        <v>20532.784195755063</v>
      </c>
      <c r="P21" s="1110">
        <v>0</v>
      </c>
      <c r="Q21" s="1110">
        <v>991.68077280999989</v>
      </c>
      <c r="R21" s="1110">
        <v>991.68077280999989</v>
      </c>
      <c r="S21" s="1114"/>
      <c r="T21" s="1110">
        <v>16674.708766165557</v>
      </c>
      <c r="U21" s="1110">
        <v>611.94865750111649</v>
      </c>
      <c r="V21" s="1110">
        <v>1332.3832617871376</v>
      </c>
      <c r="W21" s="1111">
        <v>1638.3575905376958</v>
      </c>
      <c r="X21" s="1114"/>
      <c r="Y21" s="1110">
        <v>19346.881602077123</v>
      </c>
      <c r="Z21" s="1110">
        <v>0</v>
      </c>
      <c r="AA21" s="1110">
        <v>941.23928080999997</v>
      </c>
      <c r="AB21" s="1113">
        <v>941.23928080999997</v>
      </c>
    </row>
    <row r="22" spans="2:28" ht="30.75" thickBot="1" x14ac:dyDescent="0.3">
      <c r="B22" s="1128">
        <v>14</v>
      </c>
      <c r="C22" s="1129" t="s">
        <v>1105</v>
      </c>
      <c r="D22" s="1130"/>
      <c r="E22" s="1131"/>
      <c r="F22" s="1131"/>
      <c r="G22" s="1131"/>
      <c r="H22" s="1132">
        <v>240579.27403950653</v>
      </c>
      <c r="I22" s="1130"/>
      <c r="J22" s="1131"/>
      <c r="K22" s="1131"/>
      <c r="L22" s="1131"/>
      <c r="M22" s="1132">
        <v>237103.60602265046</v>
      </c>
      <c r="N22" s="1130"/>
      <c r="O22" s="1131"/>
      <c r="P22" s="1131"/>
      <c r="Q22" s="1131"/>
      <c r="R22" s="1133">
        <v>235517.38335447302</v>
      </c>
      <c r="S22" s="1130"/>
      <c r="T22" s="1131"/>
      <c r="U22" s="1131"/>
      <c r="V22" s="1131"/>
      <c r="W22" s="1133">
        <v>238210.23649389666</v>
      </c>
      <c r="X22" s="1134"/>
      <c r="Y22" s="1135"/>
      <c r="Z22" s="1135"/>
      <c r="AA22" s="1135"/>
      <c r="AB22" s="1136">
        <v>225841.55353335623</v>
      </c>
    </row>
    <row r="23" spans="2:28" ht="15.75" thickBot="1" x14ac:dyDescent="0.3">
      <c r="B23" s="1395" t="s">
        <v>1106</v>
      </c>
      <c r="C23" s="1397"/>
      <c r="D23" s="1395"/>
      <c r="E23" s="1396"/>
      <c r="F23" s="1396"/>
      <c r="G23" s="1396"/>
      <c r="H23" s="1397"/>
      <c r="I23" s="1395"/>
      <c r="J23" s="1396"/>
      <c r="K23" s="1396"/>
      <c r="L23" s="1396"/>
      <c r="M23" s="1397"/>
      <c r="N23" s="1395"/>
      <c r="O23" s="1396"/>
      <c r="P23" s="1396"/>
      <c r="Q23" s="1396"/>
      <c r="R23" s="1397"/>
      <c r="S23" s="1395"/>
      <c r="T23" s="1396"/>
      <c r="U23" s="1396"/>
      <c r="V23" s="1396"/>
      <c r="W23" s="1397"/>
      <c r="X23" s="1395"/>
      <c r="Y23" s="1396"/>
      <c r="Z23" s="1396"/>
      <c r="AA23" s="1396"/>
      <c r="AB23" s="1397"/>
    </row>
    <row r="24" spans="2:28" ht="30" x14ac:dyDescent="0.25">
      <c r="B24" s="1137">
        <v>15</v>
      </c>
      <c r="C24" s="1094" t="s">
        <v>1052</v>
      </c>
      <c r="D24" s="1138"/>
      <c r="E24" s="1139"/>
      <c r="F24" s="1139"/>
      <c r="G24" s="1140"/>
      <c r="H24" s="1141">
        <v>12229.11103130156</v>
      </c>
      <c r="I24" s="1138"/>
      <c r="J24" s="1139"/>
      <c r="K24" s="1139"/>
      <c r="L24" s="1140"/>
      <c r="M24" s="1141">
        <v>9799.5420076095761</v>
      </c>
      <c r="N24" s="1138"/>
      <c r="O24" s="1139"/>
      <c r="P24" s="1139"/>
      <c r="Q24" s="1140"/>
      <c r="R24" s="1141">
        <v>10336.359917302796</v>
      </c>
      <c r="S24" s="1138"/>
      <c r="T24" s="1139"/>
      <c r="U24" s="1139"/>
      <c r="V24" s="1140"/>
      <c r="W24" s="1141">
        <v>6089.4286888869201</v>
      </c>
      <c r="X24" s="1138"/>
      <c r="Y24" s="1139"/>
      <c r="Z24" s="1139"/>
      <c r="AA24" s="1140"/>
      <c r="AB24" s="1141">
        <v>10398.800305371638</v>
      </c>
    </row>
    <row r="25" spans="2:28" ht="45" x14ac:dyDescent="0.25">
      <c r="B25" s="1115" t="s">
        <v>1107</v>
      </c>
      <c r="C25" s="1116" t="s">
        <v>1108</v>
      </c>
      <c r="D25" s="1142"/>
      <c r="E25" s="1117">
        <v>0</v>
      </c>
      <c r="F25" s="1117">
        <v>0</v>
      </c>
      <c r="G25" s="1118">
        <v>0</v>
      </c>
      <c r="H25" s="1119">
        <v>0</v>
      </c>
      <c r="I25" s="1142"/>
      <c r="J25" s="1117">
        <v>0</v>
      </c>
      <c r="K25" s="1117">
        <v>0</v>
      </c>
      <c r="L25" s="1118">
        <v>0</v>
      </c>
      <c r="M25" s="1119">
        <v>0</v>
      </c>
      <c r="N25" s="1142"/>
      <c r="O25" s="1117">
        <v>0</v>
      </c>
      <c r="P25" s="1117">
        <v>0</v>
      </c>
      <c r="Q25" s="1117">
        <v>0</v>
      </c>
      <c r="R25" s="1117">
        <v>0</v>
      </c>
      <c r="S25" s="1142"/>
      <c r="T25" s="1117">
        <v>0</v>
      </c>
      <c r="U25" s="1117">
        <v>0</v>
      </c>
      <c r="V25" s="1117">
        <v>0</v>
      </c>
      <c r="W25" s="1117">
        <v>0</v>
      </c>
      <c r="X25" s="1142"/>
      <c r="Y25" s="1117">
        <v>0</v>
      </c>
      <c r="Z25" s="1117">
        <v>0</v>
      </c>
      <c r="AA25" s="1117">
        <v>0</v>
      </c>
      <c r="AB25" s="1123">
        <v>0</v>
      </c>
    </row>
    <row r="26" spans="2:28" ht="45" x14ac:dyDescent="0.25">
      <c r="B26" s="1115">
        <v>16</v>
      </c>
      <c r="C26" s="1116" t="s">
        <v>1109</v>
      </c>
      <c r="D26" s="1143"/>
      <c r="E26" s="1117">
        <v>0</v>
      </c>
      <c r="F26" s="1117">
        <v>0</v>
      </c>
      <c r="G26" s="1118">
        <v>0</v>
      </c>
      <c r="H26" s="1119">
        <v>0</v>
      </c>
      <c r="I26" s="1143"/>
      <c r="J26" s="1117">
        <v>0</v>
      </c>
      <c r="K26" s="1117">
        <v>0</v>
      </c>
      <c r="L26" s="1118">
        <v>0</v>
      </c>
      <c r="M26" s="1119">
        <v>0</v>
      </c>
      <c r="N26" s="1143"/>
      <c r="O26" s="1117">
        <v>0</v>
      </c>
      <c r="P26" s="1117">
        <v>0</v>
      </c>
      <c r="Q26" s="1117">
        <v>0</v>
      </c>
      <c r="R26" s="1117">
        <v>0</v>
      </c>
      <c r="S26" s="1143"/>
      <c r="T26" s="1117">
        <v>0</v>
      </c>
      <c r="U26" s="1117">
        <v>0</v>
      </c>
      <c r="V26" s="1117">
        <v>0</v>
      </c>
      <c r="W26" s="1117">
        <v>0</v>
      </c>
      <c r="X26" s="1143"/>
      <c r="Y26" s="1117">
        <v>0</v>
      </c>
      <c r="Z26" s="1117">
        <v>0</v>
      </c>
      <c r="AA26" s="1117">
        <v>0</v>
      </c>
      <c r="AB26" s="1123">
        <v>0</v>
      </c>
    </row>
    <row r="27" spans="2:28" x14ac:dyDescent="0.25">
      <c r="B27" s="1115">
        <v>17</v>
      </c>
      <c r="C27" s="1116" t="s">
        <v>1110</v>
      </c>
      <c r="D27" s="1143"/>
      <c r="E27" s="1117">
        <v>26680.339693565627</v>
      </c>
      <c r="F27" s="1117">
        <v>11867.202853241417</v>
      </c>
      <c r="G27" s="1118">
        <v>154018.94045253418</v>
      </c>
      <c r="H27" s="1119">
        <v>150337.37810096858</v>
      </c>
      <c r="I27" s="1143"/>
      <c r="J27" s="1117">
        <v>27871.762925046896</v>
      </c>
      <c r="K27" s="1117">
        <v>12828.897849806763</v>
      </c>
      <c r="L27" s="1118">
        <v>152012.4241223085</v>
      </c>
      <c r="M27" s="1119">
        <v>149656.40796834783</v>
      </c>
      <c r="N27" s="1143"/>
      <c r="O27" s="1117">
        <v>29050.011457010907</v>
      </c>
      <c r="P27" s="1117">
        <v>13876.680413357899</v>
      </c>
      <c r="Q27" s="1118">
        <v>153502.14670441829</v>
      </c>
      <c r="R27" s="1119">
        <v>151655.31238301529</v>
      </c>
      <c r="S27" s="1143"/>
      <c r="T27" s="1117">
        <v>31421.398700499343</v>
      </c>
      <c r="U27" s="1117">
        <v>13277.639291197454</v>
      </c>
      <c r="V27" s="1118">
        <v>154472.104335863</v>
      </c>
      <c r="W27" s="1119">
        <v>152579.9149816595</v>
      </c>
      <c r="X27" s="1143"/>
      <c r="Y27" s="1117">
        <v>30772.171083130019</v>
      </c>
      <c r="Z27" s="1117">
        <v>15214.659801044398</v>
      </c>
      <c r="AA27" s="1118">
        <v>155335.20991854166</v>
      </c>
      <c r="AB27" s="1119">
        <v>153663.02548026494</v>
      </c>
    </row>
    <row r="28" spans="2:28" ht="75" x14ac:dyDescent="0.25">
      <c r="B28" s="1104">
        <v>18</v>
      </c>
      <c r="C28" s="1144" t="s">
        <v>1111</v>
      </c>
      <c r="D28" s="1143"/>
      <c r="E28" s="1110">
        <v>0</v>
      </c>
      <c r="F28" s="1110">
        <v>0</v>
      </c>
      <c r="G28" s="1108">
        <v>0</v>
      </c>
      <c r="H28" s="1109">
        <v>0</v>
      </c>
      <c r="I28" s="1143"/>
      <c r="J28" s="1110">
        <v>0</v>
      </c>
      <c r="K28" s="1110">
        <v>0</v>
      </c>
      <c r="L28" s="1108">
        <v>0</v>
      </c>
      <c r="M28" s="1109">
        <v>0</v>
      </c>
      <c r="N28" s="1143"/>
      <c r="O28" s="1110">
        <v>1394.2201079599997</v>
      </c>
      <c r="P28" s="1110">
        <v>0</v>
      </c>
      <c r="Q28" s="1110">
        <v>0</v>
      </c>
      <c r="R28" s="1110">
        <v>0</v>
      </c>
      <c r="S28" s="1143"/>
      <c r="T28" s="1110">
        <v>2782.9254358700005</v>
      </c>
      <c r="U28" s="1110">
        <v>0</v>
      </c>
      <c r="V28" s="1110">
        <v>0</v>
      </c>
      <c r="W28" s="1110">
        <v>0</v>
      </c>
      <c r="X28" s="1143"/>
      <c r="Y28" s="1110">
        <v>4908.4858770699993</v>
      </c>
      <c r="Z28" s="1110">
        <v>0</v>
      </c>
      <c r="AA28" s="1110">
        <v>0</v>
      </c>
      <c r="AB28" s="1113">
        <v>0</v>
      </c>
    </row>
    <row r="29" spans="2:28" ht="90" x14ac:dyDescent="0.25">
      <c r="B29" s="1104">
        <v>19</v>
      </c>
      <c r="C29" s="1105" t="s">
        <v>1112</v>
      </c>
      <c r="D29" s="1143"/>
      <c r="E29" s="1110">
        <v>4752.3384295004871</v>
      </c>
      <c r="F29" s="1110">
        <v>106.01238376999861</v>
      </c>
      <c r="G29" s="1108">
        <v>3265.17418480999</v>
      </c>
      <c r="H29" s="1109">
        <v>3673.482491725038</v>
      </c>
      <c r="I29" s="1143"/>
      <c r="J29" s="1110">
        <v>3516.8627624725532</v>
      </c>
      <c r="K29" s="1110">
        <v>1.1349521186285285</v>
      </c>
      <c r="L29" s="1108">
        <v>3060.7183305813701</v>
      </c>
      <c r="M29" s="1109">
        <v>3352.2422127789396</v>
      </c>
      <c r="N29" s="1143"/>
      <c r="O29" s="1110">
        <v>3124.4938492700326</v>
      </c>
      <c r="P29" s="1110">
        <v>9.3811207575875635</v>
      </c>
      <c r="Q29" s="1110">
        <v>3229.5781315424128</v>
      </c>
      <c r="R29" s="1110">
        <v>3521.7441042457099</v>
      </c>
      <c r="S29" s="1143"/>
      <c r="T29" s="1110">
        <v>3056.0951183999696</v>
      </c>
      <c r="U29" s="1110">
        <v>44.562212546176497</v>
      </c>
      <c r="V29" s="1110">
        <v>2974.3607273438233</v>
      </c>
      <c r="W29" s="1110">
        <v>3265.8997187444088</v>
      </c>
      <c r="X29" s="1143"/>
      <c r="Y29" s="1110">
        <v>2082.0621221800052</v>
      </c>
      <c r="Z29" s="1110">
        <v>193.54619913569258</v>
      </c>
      <c r="AA29" s="1110">
        <v>3255.1784778743076</v>
      </c>
      <c r="AB29" s="1113">
        <v>3560.1577896601543</v>
      </c>
    </row>
    <row r="30" spans="2:28" ht="90" x14ac:dyDescent="0.25">
      <c r="B30" s="1104">
        <v>20</v>
      </c>
      <c r="C30" s="1105" t="s">
        <v>1113</v>
      </c>
      <c r="D30" s="1143"/>
      <c r="E30" s="1110">
        <v>21691.259383720146</v>
      </c>
      <c r="F30" s="1110">
        <v>11600.305075699998</v>
      </c>
      <c r="G30" s="1108">
        <v>120359.45544378989</v>
      </c>
      <c r="H30" s="1109">
        <v>119031.96873941398</v>
      </c>
      <c r="I30" s="1143"/>
      <c r="J30" s="1110">
        <v>24147.120380704346</v>
      </c>
      <c r="K30" s="1110">
        <v>11717.798281358804</v>
      </c>
      <c r="L30" s="1108">
        <v>120055.75602366107</v>
      </c>
      <c r="M30" s="1109">
        <v>120050.65457002398</v>
      </c>
      <c r="N30" s="1143"/>
      <c r="O30" s="1110">
        <v>24312.579950900876</v>
      </c>
      <c r="P30" s="1110">
        <v>13128.157548640313</v>
      </c>
      <c r="Q30" s="1110">
        <v>120732.05647192977</v>
      </c>
      <c r="R30" s="1110">
        <v>121411.5830034484</v>
      </c>
      <c r="S30" s="1143"/>
      <c r="T30" s="1110">
        <v>24681.148715590272</v>
      </c>
      <c r="U30" s="1110">
        <v>11901.182871389759</v>
      </c>
      <c r="V30" s="1110">
        <v>121826.92093979068</v>
      </c>
      <c r="W30" s="1110">
        <v>121919.72173480658</v>
      </c>
      <c r="X30" s="1143"/>
      <c r="Y30" s="1110">
        <v>23211.936006281096</v>
      </c>
      <c r="Z30" s="1110">
        <v>12531.824284194106</v>
      </c>
      <c r="AA30" s="1110">
        <v>120699.79809003204</v>
      </c>
      <c r="AB30" s="1113">
        <v>120536.96210846085</v>
      </c>
    </row>
    <row r="31" spans="2:28" ht="60" x14ac:dyDescent="0.25">
      <c r="B31" s="1104">
        <v>21</v>
      </c>
      <c r="C31" s="1145" t="s">
        <v>1114</v>
      </c>
      <c r="D31" s="1143"/>
      <c r="E31" s="1110">
        <v>0</v>
      </c>
      <c r="F31" s="1110">
        <v>0</v>
      </c>
      <c r="G31" s="1108">
        <v>0</v>
      </c>
      <c r="H31" s="1109">
        <v>0</v>
      </c>
      <c r="I31" s="1143"/>
      <c r="J31" s="1110">
        <v>0</v>
      </c>
      <c r="K31" s="1110">
        <v>0</v>
      </c>
      <c r="L31" s="1108">
        <v>0</v>
      </c>
      <c r="M31" s="1109">
        <v>0</v>
      </c>
      <c r="N31" s="1143"/>
      <c r="O31" s="1110">
        <v>0</v>
      </c>
      <c r="P31" s="1110">
        <v>0</v>
      </c>
      <c r="Q31" s="1110">
        <v>0</v>
      </c>
      <c r="R31" s="1110">
        <v>0</v>
      </c>
      <c r="S31" s="1143"/>
      <c r="T31" s="1110">
        <v>0</v>
      </c>
      <c r="U31" s="1110">
        <v>0</v>
      </c>
      <c r="V31" s="1110">
        <v>0</v>
      </c>
      <c r="W31" s="1110">
        <v>0</v>
      </c>
      <c r="X31" s="1143"/>
      <c r="Y31" s="1110">
        <v>0</v>
      </c>
      <c r="Z31" s="1110">
        <v>0</v>
      </c>
      <c r="AA31" s="1110">
        <v>0</v>
      </c>
      <c r="AB31" s="1113">
        <v>0</v>
      </c>
    </row>
    <row r="32" spans="2:28" ht="30" x14ac:dyDescent="0.25">
      <c r="B32" s="1104">
        <v>22</v>
      </c>
      <c r="C32" s="1105" t="s">
        <v>1115</v>
      </c>
      <c r="D32" s="1143"/>
      <c r="E32" s="1110">
        <v>0</v>
      </c>
      <c r="F32" s="1110">
        <v>0</v>
      </c>
      <c r="G32" s="1108">
        <v>0</v>
      </c>
      <c r="H32" s="1109">
        <v>0</v>
      </c>
      <c r="I32" s="1143"/>
      <c r="J32" s="1110">
        <v>0</v>
      </c>
      <c r="K32" s="1110">
        <v>0</v>
      </c>
      <c r="L32" s="1108">
        <v>0</v>
      </c>
      <c r="M32" s="1109">
        <v>0</v>
      </c>
      <c r="N32" s="1143"/>
      <c r="O32" s="1110">
        <v>0</v>
      </c>
      <c r="P32" s="1110">
        <v>0</v>
      </c>
      <c r="Q32" s="1110">
        <v>0</v>
      </c>
      <c r="R32" s="1110">
        <v>0</v>
      </c>
      <c r="S32" s="1143"/>
      <c r="T32" s="1110">
        <v>0</v>
      </c>
      <c r="U32" s="1110">
        <v>0</v>
      </c>
      <c r="V32" s="1110">
        <v>0</v>
      </c>
      <c r="W32" s="1110">
        <v>0</v>
      </c>
      <c r="X32" s="1143"/>
      <c r="Y32" s="1110">
        <v>0</v>
      </c>
      <c r="Z32" s="1110">
        <v>0</v>
      </c>
      <c r="AA32" s="1110">
        <v>0</v>
      </c>
      <c r="AB32" s="1113">
        <v>0</v>
      </c>
    </row>
    <row r="33" spans="2:28" ht="60" x14ac:dyDescent="0.25">
      <c r="B33" s="1104">
        <v>23</v>
      </c>
      <c r="C33" s="1145" t="s">
        <v>1114</v>
      </c>
      <c r="D33" s="1143"/>
      <c r="E33" s="1110">
        <v>0</v>
      </c>
      <c r="F33" s="1110">
        <v>0</v>
      </c>
      <c r="G33" s="1108">
        <v>0</v>
      </c>
      <c r="H33" s="1109">
        <v>0</v>
      </c>
      <c r="I33" s="1143"/>
      <c r="J33" s="1110">
        <v>0</v>
      </c>
      <c r="K33" s="1110">
        <v>0</v>
      </c>
      <c r="L33" s="1108">
        <v>0</v>
      </c>
      <c r="M33" s="1109">
        <v>0</v>
      </c>
      <c r="N33" s="1143"/>
      <c r="O33" s="1110">
        <v>0</v>
      </c>
      <c r="P33" s="1110">
        <v>0</v>
      </c>
      <c r="Q33" s="1110">
        <v>0</v>
      </c>
      <c r="R33" s="1110">
        <v>0</v>
      </c>
      <c r="S33" s="1143"/>
      <c r="T33" s="1110">
        <v>0</v>
      </c>
      <c r="U33" s="1110">
        <v>0</v>
      </c>
      <c r="V33" s="1110">
        <v>0</v>
      </c>
      <c r="W33" s="1110">
        <v>0</v>
      </c>
      <c r="X33" s="1143"/>
      <c r="Y33" s="1110">
        <v>0</v>
      </c>
      <c r="Z33" s="1110">
        <v>0</v>
      </c>
      <c r="AA33" s="1110">
        <v>0</v>
      </c>
      <c r="AB33" s="1113">
        <v>0</v>
      </c>
    </row>
    <row r="34" spans="2:28" ht="90" x14ac:dyDescent="0.25">
      <c r="B34" s="1104">
        <v>24</v>
      </c>
      <c r="C34" s="1105" t="s">
        <v>1116</v>
      </c>
      <c r="D34" s="1143"/>
      <c r="E34" s="1110">
        <v>236.7418803449946</v>
      </c>
      <c r="F34" s="1110">
        <v>160.88539377141964</v>
      </c>
      <c r="G34" s="1108">
        <v>30394.310823934287</v>
      </c>
      <c r="H34" s="1109">
        <v>27631.92686982956</v>
      </c>
      <c r="I34" s="1143"/>
      <c r="J34" s="1110">
        <v>207.77978186999999</v>
      </c>
      <c r="K34" s="1110">
        <v>1109.9646163293287</v>
      </c>
      <c r="L34" s="1108">
        <v>28895.949768066046</v>
      </c>
      <c r="M34" s="1109">
        <v>26253.511185544936</v>
      </c>
      <c r="N34" s="1143"/>
      <c r="O34" s="1110">
        <v>218.71754888000007</v>
      </c>
      <c r="P34" s="1110">
        <v>739.14174395999999</v>
      </c>
      <c r="Q34" s="1110">
        <v>29540.512100946104</v>
      </c>
      <c r="R34" s="1110">
        <v>26721.985275321189</v>
      </c>
      <c r="S34" s="1143"/>
      <c r="T34" s="1110">
        <v>901.22943063910247</v>
      </c>
      <c r="U34" s="1110">
        <v>1331.8942072615182</v>
      </c>
      <c r="V34" s="1110">
        <v>29670.822668728484</v>
      </c>
      <c r="W34" s="1110">
        <v>27394.293528108508</v>
      </c>
      <c r="X34" s="1143"/>
      <c r="Y34" s="1110">
        <v>569.68707759892004</v>
      </c>
      <c r="Z34" s="1110">
        <v>2489.2893177145979</v>
      </c>
      <c r="AA34" s="1110">
        <v>31380.233350635306</v>
      </c>
      <c r="AB34" s="1113">
        <v>29565.905582143936</v>
      </c>
    </row>
    <row r="35" spans="2:28" x14ac:dyDescent="0.25">
      <c r="B35" s="1115">
        <v>25</v>
      </c>
      <c r="C35" s="1116" t="s">
        <v>1117</v>
      </c>
      <c r="D35" s="1143"/>
      <c r="E35" s="1117">
        <v>3073.8085858927366</v>
      </c>
      <c r="F35" s="1117">
        <v>673.35334848261084</v>
      </c>
      <c r="G35" s="1118">
        <v>352226.43991648057</v>
      </c>
      <c r="H35" s="1119">
        <v>0</v>
      </c>
      <c r="I35" s="1143"/>
      <c r="J35" s="1117">
        <v>6323.3567430252679</v>
      </c>
      <c r="K35" s="1117">
        <v>184.07486701823322</v>
      </c>
      <c r="L35" s="1118">
        <v>337143.70839263703</v>
      </c>
      <c r="M35" s="1119">
        <v>0</v>
      </c>
      <c r="N35" s="1143"/>
      <c r="O35" s="1117">
        <v>6544.9220472993538</v>
      </c>
      <c r="P35" s="1117">
        <v>122.60263718190932</v>
      </c>
      <c r="Q35" s="1117">
        <v>334191.53689065907</v>
      </c>
      <c r="R35" s="1117">
        <v>0</v>
      </c>
      <c r="S35" s="1143"/>
      <c r="T35" s="1117">
        <v>4380.9624662484721</v>
      </c>
      <c r="U35" s="1117">
        <v>780.29807173121208</v>
      </c>
      <c r="V35" s="1117">
        <v>335653.94627924188</v>
      </c>
      <c r="W35" s="1117">
        <v>0</v>
      </c>
      <c r="X35" s="1143"/>
      <c r="Y35" s="1117">
        <v>1900.9494017318066</v>
      </c>
      <c r="Z35" s="1117">
        <v>13.568689665912936</v>
      </c>
      <c r="AA35" s="1117">
        <v>333683.82759835391</v>
      </c>
      <c r="AB35" s="1123">
        <v>0</v>
      </c>
    </row>
    <row r="36" spans="2:28" x14ac:dyDescent="0.25">
      <c r="B36" s="1115">
        <v>26</v>
      </c>
      <c r="C36" s="1116" t="s">
        <v>1118</v>
      </c>
      <c r="D36" s="1124">
        <v>0</v>
      </c>
      <c r="E36" s="1117">
        <v>16968.040986508116</v>
      </c>
      <c r="F36" s="1117">
        <v>0</v>
      </c>
      <c r="G36" s="1118">
        <v>5108.4982155299995</v>
      </c>
      <c r="H36" s="1119">
        <v>10477.790798953902</v>
      </c>
      <c r="I36" s="1124">
        <v>0</v>
      </c>
      <c r="J36" s="1117">
        <v>18905.246455914807</v>
      </c>
      <c r="K36" s="1117">
        <v>0</v>
      </c>
      <c r="L36" s="1118">
        <v>5439.6498345300024</v>
      </c>
      <c r="M36" s="1119">
        <v>11007.301426664608</v>
      </c>
      <c r="N36" s="1124">
        <v>0</v>
      </c>
      <c r="O36" s="1117">
        <v>17850.00388855593</v>
      </c>
      <c r="P36" s="1117">
        <v>0</v>
      </c>
      <c r="Q36" s="1117">
        <v>5351.564325639999</v>
      </c>
      <c r="R36" s="1117">
        <v>11007.180280437466</v>
      </c>
      <c r="S36" s="1124">
        <v>0</v>
      </c>
      <c r="T36" s="1117">
        <v>22544.707885370004</v>
      </c>
      <c r="U36" s="1117">
        <v>285.637</v>
      </c>
      <c r="V36" s="1117">
        <v>5529.5483388200646</v>
      </c>
      <c r="W36" s="1117">
        <v>11851.898826886776</v>
      </c>
      <c r="X36" s="1124">
        <v>0</v>
      </c>
      <c r="Y36" s="1117">
        <v>24154.686184402824</v>
      </c>
      <c r="Z36" s="1117">
        <v>0</v>
      </c>
      <c r="AA36" s="1117">
        <v>4603.6267254100012</v>
      </c>
      <c r="AB36" s="1123">
        <v>11019.343165565409</v>
      </c>
    </row>
    <row r="37" spans="2:28" x14ac:dyDescent="0.25">
      <c r="B37" s="1104">
        <v>27</v>
      </c>
      <c r="C37" s="1105" t="s">
        <v>1119</v>
      </c>
      <c r="D37" s="1143"/>
      <c r="E37" s="1146"/>
      <c r="F37" s="1146"/>
      <c r="G37" s="1108">
        <v>0</v>
      </c>
      <c r="H37" s="1147">
        <v>0</v>
      </c>
      <c r="I37" s="1143"/>
      <c r="J37" s="1146"/>
      <c r="K37" s="1146"/>
      <c r="L37" s="1108">
        <v>0</v>
      </c>
      <c r="M37" s="1147">
        <v>0</v>
      </c>
      <c r="N37" s="1143"/>
      <c r="O37" s="1146"/>
      <c r="P37" s="1146"/>
      <c r="Q37" s="1110">
        <v>0</v>
      </c>
      <c r="R37" s="1110">
        <v>0</v>
      </c>
      <c r="S37" s="1143"/>
      <c r="T37" s="1146"/>
      <c r="U37" s="1146"/>
      <c r="V37" s="1110">
        <v>0</v>
      </c>
      <c r="W37" s="1110">
        <v>0</v>
      </c>
      <c r="X37" s="1143"/>
      <c r="Y37" s="1146"/>
      <c r="Z37" s="1146"/>
      <c r="AA37" s="1110">
        <v>0</v>
      </c>
      <c r="AB37" s="1113">
        <v>0</v>
      </c>
    </row>
    <row r="38" spans="2:28" ht="60" x14ac:dyDescent="0.25">
      <c r="B38" s="1104">
        <v>28</v>
      </c>
      <c r="C38" s="1105" t="s">
        <v>1120</v>
      </c>
      <c r="D38" s="1143"/>
      <c r="E38" s="1110">
        <v>600.97686779955006</v>
      </c>
      <c r="F38" s="1110">
        <v>0</v>
      </c>
      <c r="G38" s="1110">
        <v>0</v>
      </c>
      <c r="H38" s="1110">
        <v>510.83033762961753</v>
      </c>
      <c r="I38" s="1143"/>
      <c r="J38" s="1110">
        <v>618.82916190744993</v>
      </c>
      <c r="K38" s="1110">
        <v>0</v>
      </c>
      <c r="L38" s="1110">
        <v>0</v>
      </c>
      <c r="M38" s="1110">
        <v>526.00478762133241</v>
      </c>
      <c r="N38" s="1143"/>
      <c r="O38" s="1110">
        <v>766.93806900000004</v>
      </c>
      <c r="P38" s="1110">
        <v>0</v>
      </c>
      <c r="Q38" s="1110">
        <v>0</v>
      </c>
      <c r="R38" s="1110">
        <v>651.89735865</v>
      </c>
      <c r="S38" s="1143"/>
      <c r="T38" s="1110">
        <v>969.87349277999999</v>
      </c>
      <c r="U38" s="1110">
        <v>0</v>
      </c>
      <c r="V38" s="1110">
        <v>0</v>
      </c>
      <c r="W38" s="1110">
        <v>824.39246886300009</v>
      </c>
      <c r="X38" s="1143"/>
      <c r="Y38" s="1111">
        <v>980.75698994000004</v>
      </c>
      <c r="Z38" s="1110">
        <v>0</v>
      </c>
      <c r="AA38" s="1110">
        <v>0</v>
      </c>
      <c r="AB38" s="1113">
        <v>833.64344144899997</v>
      </c>
    </row>
    <row r="39" spans="2:28" x14ac:dyDescent="0.25">
      <c r="B39" s="1104">
        <v>29</v>
      </c>
      <c r="C39" s="1105" t="s">
        <v>1121</v>
      </c>
      <c r="D39" s="1143"/>
      <c r="E39" s="1111">
        <v>0</v>
      </c>
      <c r="F39" s="1389"/>
      <c r="G39" s="1390"/>
      <c r="H39" s="1110">
        <v>0</v>
      </c>
      <c r="I39" s="1143"/>
      <c r="J39" s="1111">
        <v>0</v>
      </c>
      <c r="K39" s="1389"/>
      <c r="L39" s="1390"/>
      <c r="M39" s="1110">
        <v>0</v>
      </c>
      <c r="N39" s="1143"/>
      <c r="O39" s="1110">
        <v>0</v>
      </c>
      <c r="P39" s="1389"/>
      <c r="Q39" s="1390"/>
      <c r="R39" s="1110">
        <v>0</v>
      </c>
      <c r="S39" s="1143"/>
      <c r="T39" s="1110">
        <v>0</v>
      </c>
      <c r="U39" s="1389"/>
      <c r="V39" s="1390"/>
      <c r="W39" s="1110">
        <v>0</v>
      </c>
      <c r="X39" s="1143"/>
      <c r="Y39" s="1110">
        <v>0</v>
      </c>
      <c r="Z39" s="1389"/>
      <c r="AA39" s="1390"/>
      <c r="AB39" s="1113">
        <v>0</v>
      </c>
    </row>
    <row r="40" spans="2:28" ht="45" x14ac:dyDescent="0.25">
      <c r="B40" s="1104">
        <v>30</v>
      </c>
      <c r="C40" s="1105" t="s">
        <v>1122</v>
      </c>
      <c r="D40" s="1143"/>
      <c r="E40" s="1110">
        <v>9850.9737462999965</v>
      </c>
      <c r="F40" s="1389"/>
      <c r="G40" s="1390"/>
      <c r="H40" s="1110">
        <v>492.54868731499988</v>
      </c>
      <c r="I40" s="1143"/>
      <c r="J40" s="1110">
        <v>11486.509066149996</v>
      </c>
      <c r="K40" s="1389"/>
      <c r="L40" s="1390"/>
      <c r="M40" s="1110">
        <v>574.32545330749974</v>
      </c>
      <c r="N40" s="1143"/>
      <c r="O40" s="1110">
        <v>10412.93705029</v>
      </c>
      <c r="P40" s="1389"/>
      <c r="Q40" s="1390"/>
      <c r="R40" s="1110">
        <v>520.6468525145001</v>
      </c>
      <c r="S40" s="1143"/>
      <c r="T40" s="1110">
        <v>14174.148974590003</v>
      </c>
      <c r="U40" s="1389"/>
      <c r="V40" s="1390"/>
      <c r="W40" s="1110">
        <v>708.70744872950024</v>
      </c>
      <c r="X40" s="1143"/>
      <c r="Y40" s="1110">
        <v>16063.407055600006</v>
      </c>
      <c r="Z40" s="1389"/>
      <c r="AA40" s="1390"/>
      <c r="AB40" s="1113">
        <v>803.17035278000037</v>
      </c>
    </row>
    <row r="41" spans="2:28" ht="30" x14ac:dyDescent="0.25">
      <c r="B41" s="1104">
        <v>31</v>
      </c>
      <c r="C41" s="1105" t="s">
        <v>1123</v>
      </c>
      <c r="D41" s="1143"/>
      <c r="E41" s="1110">
        <v>6516.0903724085692</v>
      </c>
      <c r="F41" s="1110">
        <v>0</v>
      </c>
      <c r="G41" s="1110">
        <v>5108.4982155299995</v>
      </c>
      <c r="H41" s="1110">
        <v>9474.4117740092843</v>
      </c>
      <c r="I41" s="1143"/>
      <c r="J41" s="1110">
        <v>6799.9082278573596</v>
      </c>
      <c r="K41" s="1110">
        <v>0</v>
      </c>
      <c r="L41" s="1110">
        <v>5439.6498345300024</v>
      </c>
      <c r="M41" s="1110">
        <v>9906.9711857357761</v>
      </c>
      <c r="N41" s="1143"/>
      <c r="O41" s="1110">
        <v>6670.1287692659298</v>
      </c>
      <c r="P41" s="1110">
        <v>0</v>
      </c>
      <c r="Q41" s="1110">
        <v>5351.564325639999</v>
      </c>
      <c r="R41" s="1110">
        <v>9834.636069272965</v>
      </c>
      <c r="S41" s="1143"/>
      <c r="T41" s="1110">
        <v>7400.685418</v>
      </c>
      <c r="U41" s="1110">
        <v>285.637</v>
      </c>
      <c r="V41" s="1110">
        <v>5529.5483388200646</v>
      </c>
      <c r="W41" s="1110">
        <v>10318.798909294275</v>
      </c>
      <c r="X41" s="1143"/>
      <c r="Y41" s="1110">
        <v>7110.5221388628179</v>
      </c>
      <c r="Z41" s="1110">
        <v>0</v>
      </c>
      <c r="AA41" s="1110">
        <v>4603.6267254100012</v>
      </c>
      <c r="AB41" s="1113">
        <v>9382.5293713364099</v>
      </c>
    </row>
    <row r="42" spans="2:28" x14ac:dyDescent="0.25">
      <c r="B42" s="1115">
        <v>32</v>
      </c>
      <c r="C42" s="1116" t="s">
        <v>1124</v>
      </c>
      <c r="D42" s="1143"/>
      <c r="E42" s="1110">
        <v>72098.443983810008</v>
      </c>
      <c r="F42" s="1110">
        <v>0</v>
      </c>
      <c r="G42" s="1110">
        <v>8.1504139999999996</v>
      </c>
      <c r="H42" s="1110">
        <v>3605.3297198905007</v>
      </c>
      <c r="I42" s="1143"/>
      <c r="J42" s="1110">
        <v>68262.711162129897</v>
      </c>
      <c r="K42" s="1110">
        <v>0</v>
      </c>
      <c r="L42" s="1110">
        <v>7.0422510000000003</v>
      </c>
      <c r="M42" s="1110">
        <v>3413.4876706564951</v>
      </c>
      <c r="N42" s="1143"/>
      <c r="O42" s="1110">
        <v>76989.809157349155</v>
      </c>
      <c r="P42" s="1110">
        <v>0</v>
      </c>
      <c r="Q42" s="1110">
        <v>7.8029029999999997</v>
      </c>
      <c r="R42" s="1110">
        <v>3849.8806030174578</v>
      </c>
      <c r="S42" s="1143"/>
      <c r="T42" s="1110">
        <v>67559.063782699319</v>
      </c>
      <c r="U42" s="1110">
        <v>0</v>
      </c>
      <c r="V42" s="1110">
        <v>7.3089250000000003</v>
      </c>
      <c r="W42" s="1110">
        <v>3378.318635384966</v>
      </c>
      <c r="X42" s="1143"/>
      <c r="Y42" s="1110">
        <v>73264.328337099185</v>
      </c>
      <c r="Z42" s="1110">
        <v>0</v>
      </c>
      <c r="AA42" s="1110">
        <v>17.557994999999998</v>
      </c>
      <c r="AB42" s="1113">
        <v>3664.0943166049592</v>
      </c>
    </row>
    <row r="43" spans="2:28" x14ac:dyDescent="0.25">
      <c r="B43" s="1148">
        <v>33</v>
      </c>
      <c r="C43" s="1149" t="s">
        <v>1125</v>
      </c>
      <c r="D43" s="1150"/>
      <c r="E43" s="1151"/>
      <c r="F43" s="1151"/>
      <c r="G43" s="1152"/>
      <c r="H43" s="1153">
        <v>176649.60965111453</v>
      </c>
      <c r="I43" s="1150"/>
      <c r="J43" s="1151"/>
      <c r="K43" s="1151"/>
      <c r="L43" s="1152"/>
      <c r="M43" s="1153">
        <v>173876.7390732785</v>
      </c>
      <c r="N43" s="1150"/>
      <c r="O43" s="1151"/>
      <c r="P43" s="1151"/>
      <c r="Q43" s="1152"/>
      <c r="R43" s="1133">
        <v>176848.733183773</v>
      </c>
      <c r="S43" s="1150"/>
      <c r="T43" s="1151"/>
      <c r="U43" s="1151"/>
      <c r="V43" s="1152"/>
      <c r="W43" s="1133">
        <v>173899.56113281817</v>
      </c>
      <c r="X43" s="1150"/>
      <c r="Y43" s="1151"/>
      <c r="Z43" s="1151"/>
      <c r="AA43" s="1152"/>
      <c r="AB43" s="1136">
        <v>178745.26326780693</v>
      </c>
    </row>
    <row r="44" spans="2:28" ht="15.75" thickBot="1" x14ac:dyDescent="0.3">
      <c r="B44" s="1154">
        <v>34</v>
      </c>
      <c r="C44" s="1155" t="s">
        <v>1126</v>
      </c>
      <c r="D44" s="1156"/>
      <c r="E44" s="1157"/>
      <c r="F44" s="1157"/>
      <c r="G44" s="1157"/>
      <c r="H44" s="1158">
        <v>1.3619009660686723</v>
      </c>
      <c r="I44" s="1156"/>
      <c r="J44" s="1157"/>
      <c r="K44" s="1157"/>
      <c r="L44" s="1157"/>
      <c r="M44" s="1158">
        <v>1.3636303929229192</v>
      </c>
      <c r="N44" s="1156"/>
      <c r="O44" s="1157"/>
      <c r="P44" s="1157"/>
      <c r="Q44" s="1157"/>
      <c r="R44" s="1159">
        <v>1.3317448144213409</v>
      </c>
      <c r="S44" s="1156"/>
      <c r="T44" s="1157"/>
      <c r="U44" s="1157"/>
      <c r="V44" s="1157"/>
      <c r="W44" s="1159">
        <v>1.3698150526783692</v>
      </c>
      <c r="X44" s="1156"/>
      <c r="Y44" s="1157"/>
      <c r="Z44" s="1157"/>
      <c r="AA44" s="1157"/>
      <c r="AB44" s="1160">
        <v>1.2634827318192303</v>
      </c>
    </row>
  </sheetData>
  <mergeCells count="40">
    <mergeCell ref="S6:V6"/>
    <mergeCell ref="W6:W7"/>
    <mergeCell ref="D6:G6"/>
    <mergeCell ref="H6:H7"/>
    <mergeCell ref="I6:L6"/>
    <mergeCell ref="M6:M7"/>
    <mergeCell ref="R6:R7"/>
    <mergeCell ref="B2:AB2"/>
    <mergeCell ref="B5:C5"/>
    <mergeCell ref="D5:H5"/>
    <mergeCell ref="I5:M5"/>
    <mergeCell ref="N5:R5"/>
    <mergeCell ref="S5:W5"/>
    <mergeCell ref="X5:AB5"/>
    <mergeCell ref="X6:AA6"/>
    <mergeCell ref="AB6:AB7"/>
    <mergeCell ref="X8:AB8"/>
    <mergeCell ref="B23:C23"/>
    <mergeCell ref="D23:H23"/>
    <mergeCell ref="I23:M23"/>
    <mergeCell ref="N23:R23"/>
    <mergeCell ref="S23:W23"/>
    <mergeCell ref="X23:AB23"/>
    <mergeCell ref="B8:C8"/>
    <mergeCell ref="D8:H8"/>
    <mergeCell ref="I8:M8"/>
    <mergeCell ref="N8:R8"/>
    <mergeCell ref="S8:W8"/>
    <mergeCell ref="N6:Q6"/>
    <mergeCell ref="B6:C7"/>
    <mergeCell ref="F40:G40"/>
    <mergeCell ref="K40:L40"/>
    <mergeCell ref="P40:Q40"/>
    <mergeCell ref="U40:V40"/>
    <mergeCell ref="Z40:AA40"/>
    <mergeCell ref="F39:G39"/>
    <mergeCell ref="K39:L39"/>
    <mergeCell ref="P39:Q39"/>
    <mergeCell ref="U39:V39"/>
    <mergeCell ref="Z39:AA39"/>
  </mergeCells>
  <pageMargins left="0.7" right="0.7" top="0.75" bottom="0.75" header="0.3" footer="0.3"/>
  <pageSetup paperSize="9" scale="3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1AB86-F175-452A-A341-C04E97DA2B27}">
  <sheetPr codeName="Sheet18">
    <tabColor rgb="FF00A976"/>
    <pageSetUpPr fitToPage="1"/>
  </sheetPr>
  <dimension ref="B1:D23"/>
  <sheetViews>
    <sheetView showGridLines="0" zoomScaleNormal="100" workbookViewId="0">
      <selection sqref="A1:XFD1048576"/>
    </sheetView>
  </sheetViews>
  <sheetFormatPr defaultColWidth="8" defaultRowHeight="15" x14ac:dyDescent="0.25"/>
  <cols>
    <col min="1" max="1" width="3.125" style="170" customWidth="1"/>
    <col min="2" max="2" width="8" style="170"/>
    <col min="3" max="3" width="58.25" style="170" customWidth="1"/>
    <col min="4" max="4" width="75.375" style="170" customWidth="1"/>
    <col min="5" max="16384" width="8" style="170"/>
  </cols>
  <sheetData>
    <row r="1" spans="2:4" ht="9.9499999999999993" customHeight="1" x14ac:dyDescent="0.25"/>
    <row r="2" spans="2:4" ht="20.25" x14ac:dyDescent="0.25">
      <c r="B2" s="1257" t="s">
        <v>43</v>
      </c>
      <c r="C2" s="1257"/>
      <c r="D2" s="1257"/>
    </row>
    <row r="3" spans="2:4" ht="15.75" x14ac:dyDescent="0.25">
      <c r="B3" s="492" t="s">
        <v>1127</v>
      </c>
    </row>
    <row r="4" spans="2:4" x14ac:dyDescent="0.25">
      <c r="D4" s="197"/>
    </row>
    <row r="5" spans="2:4" ht="28.5" customHeight="1" x14ac:dyDescent="0.25">
      <c r="B5" s="1086" t="s">
        <v>512</v>
      </c>
      <c r="C5" s="1410" t="s">
        <v>513</v>
      </c>
      <c r="D5" s="1410"/>
    </row>
    <row r="6" spans="2:4" ht="396" customHeight="1" x14ac:dyDescent="0.25">
      <c r="B6" s="1087" t="s">
        <v>515</v>
      </c>
      <c r="C6" s="1088" t="s">
        <v>1128</v>
      </c>
      <c r="D6" s="1089" t="s">
        <v>1129</v>
      </c>
    </row>
    <row r="7" spans="2:4" ht="31.5" x14ac:dyDescent="0.25">
      <c r="B7" s="1087" t="s">
        <v>518</v>
      </c>
      <c r="C7" s="1088" t="s">
        <v>1130</v>
      </c>
      <c r="D7" s="1089" t="s">
        <v>1131</v>
      </c>
    </row>
    <row r="8" spans="2:4" ht="31.5" x14ac:dyDescent="0.25">
      <c r="B8" s="1090" t="s">
        <v>1132</v>
      </c>
      <c r="C8" s="1088" t="s">
        <v>1133</v>
      </c>
      <c r="D8" s="1089" t="s">
        <v>1131</v>
      </c>
    </row>
    <row r="9" spans="2:4" ht="31.5" x14ac:dyDescent="0.25">
      <c r="B9" s="1087" t="s">
        <v>1134</v>
      </c>
      <c r="C9" s="1088" t="s">
        <v>1135</v>
      </c>
      <c r="D9" s="1089" t="s">
        <v>1136</v>
      </c>
    </row>
    <row r="10" spans="2:4" ht="47.25" x14ac:dyDescent="0.25">
      <c r="B10" s="1090" t="s">
        <v>1137</v>
      </c>
      <c r="C10" s="1088" t="s">
        <v>1138</v>
      </c>
      <c r="D10" s="1089" t="s">
        <v>1136</v>
      </c>
    </row>
    <row r="11" spans="2:4" ht="15.75" x14ac:dyDescent="0.25">
      <c r="B11" s="1087" t="s">
        <v>1139</v>
      </c>
      <c r="C11" s="1088" t="s">
        <v>1140</v>
      </c>
      <c r="D11" s="1089" t="s">
        <v>1141</v>
      </c>
    </row>
    <row r="12" spans="2:4" ht="94.5" x14ac:dyDescent="0.25">
      <c r="B12" s="1087" t="s">
        <v>1142</v>
      </c>
      <c r="C12" s="1088" t="s">
        <v>1143</v>
      </c>
      <c r="D12" s="1089" t="s">
        <v>1144</v>
      </c>
    </row>
    <row r="13" spans="2:4" ht="78.75" x14ac:dyDescent="0.25">
      <c r="B13" s="1087" t="s">
        <v>1145</v>
      </c>
      <c r="C13" s="1088" t="s">
        <v>1146</v>
      </c>
      <c r="D13" s="1089" t="s">
        <v>1147</v>
      </c>
    </row>
    <row r="14" spans="2:4" ht="189" x14ac:dyDescent="0.25">
      <c r="B14" s="1411" t="s">
        <v>1148</v>
      </c>
      <c r="C14" s="1088" t="s">
        <v>1149</v>
      </c>
      <c r="D14" s="1412" t="s">
        <v>1136</v>
      </c>
    </row>
    <row r="15" spans="2:4" ht="31.5" x14ac:dyDescent="0.25">
      <c r="B15" s="1411"/>
      <c r="C15" s="1088" t="s">
        <v>1150</v>
      </c>
      <c r="D15" s="1412"/>
    </row>
    <row r="16" spans="2:4" ht="63" x14ac:dyDescent="0.25">
      <c r="B16" s="1411"/>
      <c r="C16" s="1088" t="s">
        <v>1151</v>
      </c>
      <c r="D16" s="1412"/>
    </row>
    <row r="17" spans="2:4" ht="63" x14ac:dyDescent="0.25">
      <c r="B17" s="1411"/>
      <c r="C17" s="1088" t="s">
        <v>1152</v>
      </c>
      <c r="D17" s="1412"/>
    </row>
    <row r="18" spans="2:4" ht="31.5" x14ac:dyDescent="0.25">
      <c r="B18" s="1411"/>
      <c r="C18" s="1088" t="s">
        <v>1153</v>
      </c>
      <c r="D18" s="1412"/>
    </row>
    <row r="19" spans="2:4" x14ac:dyDescent="0.25">
      <c r="B19" s="493"/>
    </row>
    <row r="20" spans="2:4" x14ac:dyDescent="0.25">
      <c r="B20" s="207"/>
    </row>
    <row r="21" spans="2:4" x14ac:dyDescent="0.25">
      <c r="B21" s="207"/>
    </row>
    <row r="22" spans="2:4" x14ac:dyDescent="0.25">
      <c r="B22" s="493"/>
    </row>
    <row r="23" spans="2:4" x14ac:dyDescent="0.25">
      <c r="B23" s="493"/>
    </row>
  </sheetData>
  <mergeCells count="4">
    <mergeCell ref="B2:D2"/>
    <mergeCell ref="C5:D5"/>
    <mergeCell ref="B14:B18"/>
    <mergeCell ref="D14:D18"/>
  </mergeCells>
  <pageMargins left="0.70866141732283472" right="0.70866141732283472" top="0.74803149606299213" bottom="0.74803149606299213" header="0.31496062992125984" footer="0.31496062992125984"/>
  <pageSetup paperSize="9" scale="83" orientation="landscape" r:id="rId1"/>
  <headerFooter>
    <oddHeader>&amp;CEN
Annex XIII</oddHeader>
    <oddFooter>&amp;C&amp;P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160C8-73A2-4EF3-9DFA-D7F1DC7F29AE}">
  <sheetPr codeName="Sheet19">
    <tabColor rgb="FF00A976"/>
  </sheetPr>
  <dimension ref="B1:D12"/>
  <sheetViews>
    <sheetView showGridLines="0" zoomScaleNormal="100" workbookViewId="0">
      <selection activeCell="C19" sqref="C19"/>
    </sheetView>
  </sheetViews>
  <sheetFormatPr defaultColWidth="9" defaultRowHeight="15" x14ac:dyDescent="0.25"/>
  <cols>
    <col min="1" max="1" width="3.125" style="170" customWidth="1"/>
    <col min="2" max="2" width="9" style="170"/>
    <col min="3" max="3" width="57.125" style="170" customWidth="1"/>
    <col min="4" max="4" width="36.875" style="170" customWidth="1"/>
    <col min="5" max="16384" width="9" style="170"/>
  </cols>
  <sheetData>
    <row r="1" spans="2:4" ht="9.9499999999999993" customHeight="1" x14ac:dyDescent="0.25"/>
    <row r="2" spans="2:4" ht="20.25" x14ac:dyDescent="0.3">
      <c r="B2" s="1244" t="s">
        <v>44</v>
      </c>
      <c r="C2" s="1244"/>
      <c r="D2" s="1244"/>
    </row>
    <row r="3" spans="2:4" ht="16.5" thickBot="1" x14ac:dyDescent="0.3">
      <c r="B3" s="492"/>
    </row>
    <row r="4" spans="2:4" ht="30.75" thickBot="1" x14ac:dyDescent="0.3">
      <c r="B4" s="998" t="s">
        <v>512</v>
      </c>
      <c r="C4" s="1413" t="s">
        <v>513</v>
      </c>
      <c r="D4" s="1413"/>
    </row>
    <row r="5" spans="2:4" ht="30.75" thickBot="1" x14ac:dyDescent="0.3">
      <c r="B5" s="1083" t="s">
        <v>515</v>
      </c>
      <c r="C5" s="1084" t="s">
        <v>1154</v>
      </c>
      <c r="D5" s="1085" t="s">
        <v>1155</v>
      </c>
    </row>
    <row r="6" spans="2:4" ht="24.75" thickBot="1" x14ac:dyDescent="0.3">
      <c r="B6" s="1083" t="s">
        <v>518</v>
      </c>
      <c r="C6" s="1084" t="s">
        <v>1156</v>
      </c>
      <c r="D6" s="1085" t="s">
        <v>1157</v>
      </c>
    </row>
    <row r="7" spans="2:4" ht="24.75" thickBot="1" x14ac:dyDescent="0.3">
      <c r="B7" s="1083" t="s">
        <v>1132</v>
      </c>
      <c r="C7" s="1084" t="s">
        <v>1158</v>
      </c>
      <c r="D7" s="1085" t="s">
        <v>1159</v>
      </c>
    </row>
    <row r="8" spans="2:4" ht="30.75" thickBot="1" x14ac:dyDescent="0.3">
      <c r="B8" s="1083" t="s">
        <v>1134</v>
      </c>
      <c r="C8" s="1084" t="s">
        <v>1160</v>
      </c>
      <c r="D8" s="1085" t="s">
        <v>1161</v>
      </c>
    </row>
    <row r="9" spans="2:4" ht="36.75" thickBot="1" x14ac:dyDescent="0.3">
      <c r="B9" s="1083" t="s">
        <v>1137</v>
      </c>
      <c r="C9" s="1084" t="s">
        <v>1162</v>
      </c>
      <c r="D9" s="1085" t="s">
        <v>1163</v>
      </c>
    </row>
    <row r="10" spans="2:4" ht="36.75" thickBot="1" x14ac:dyDescent="0.3">
      <c r="B10" s="1083" t="s">
        <v>1139</v>
      </c>
      <c r="C10" s="1084" t="s">
        <v>1164</v>
      </c>
      <c r="D10" s="1085" t="s">
        <v>1165</v>
      </c>
    </row>
    <row r="11" spans="2:4" ht="45.75" thickBot="1" x14ac:dyDescent="0.3">
      <c r="B11" s="1083" t="s">
        <v>1142</v>
      </c>
      <c r="C11" s="1084" t="s">
        <v>1166</v>
      </c>
      <c r="D11" s="1085" t="s">
        <v>1167</v>
      </c>
    </row>
    <row r="12" spans="2:4" x14ac:dyDescent="0.25">
      <c r="B12" s="200" t="s">
        <v>1168</v>
      </c>
    </row>
  </sheetData>
  <mergeCells count="2">
    <mergeCell ref="B2:D2"/>
    <mergeCell ref="C4:D4"/>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DFEA3-EBB7-43AC-B410-DC0729E1BDBD}">
  <sheetPr codeName="Sheet37">
    <tabColor rgb="FF00A976"/>
    <pageSetUpPr fitToPage="1"/>
  </sheetPr>
  <dimension ref="A1:L40"/>
  <sheetViews>
    <sheetView showGridLines="0" zoomScale="80" zoomScaleNormal="80" zoomScalePageLayoutView="80" workbookViewId="0">
      <selection activeCell="F11" sqref="F11"/>
    </sheetView>
  </sheetViews>
  <sheetFormatPr defaultColWidth="8" defaultRowHeight="15" x14ac:dyDescent="0.25"/>
  <cols>
    <col min="1" max="1" width="3.125" style="170" customWidth="1"/>
    <col min="2" max="2" width="8" style="169" customWidth="1"/>
    <col min="3" max="3" width="56.375" style="170" customWidth="1"/>
    <col min="4" max="11" width="20.125" style="170" customWidth="1"/>
    <col min="12" max="16384" width="8" style="170"/>
  </cols>
  <sheetData>
    <row r="1" spans="1:12" ht="9.9499999999999993" customHeight="1" x14ac:dyDescent="0.25"/>
    <row r="2" spans="1:12" ht="20.25" x14ac:dyDescent="0.25">
      <c r="B2" s="1414" t="s">
        <v>1169</v>
      </c>
      <c r="C2" s="1414"/>
      <c r="D2" s="1414"/>
      <c r="E2" s="1414"/>
      <c r="F2" s="1414"/>
      <c r="G2" s="1414"/>
      <c r="H2" s="1414"/>
      <c r="I2" s="1414"/>
      <c r="J2" s="1414"/>
      <c r="K2" s="1414"/>
    </row>
    <row r="3" spans="1:12" s="272" customFormat="1" ht="20.25" x14ac:dyDescent="0.25">
      <c r="B3" s="999"/>
      <c r="C3" s="999"/>
      <c r="D3" s="999"/>
      <c r="E3" s="999"/>
      <c r="F3" s="999"/>
      <c r="G3" s="999"/>
      <c r="H3" s="999"/>
      <c r="I3" s="999"/>
      <c r="J3" s="999"/>
      <c r="K3" s="999"/>
    </row>
    <row r="4" spans="1:12" ht="57" customHeight="1" x14ac:dyDescent="0.25">
      <c r="B4" s="496" t="s">
        <v>554</v>
      </c>
      <c r="E4" s="1415" t="s">
        <v>1170</v>
      </c>
      <c r="F4" s="1416"/>
      <c r="G4" s="1416"/>
      <c r="H4" s="1417"/>
    </row>
    <row r="5" spans="1:12" x14ac:dyDescent="0.25">
      <c r="A5" s="495"/>
      <c r="D5" s="497"/>
      <c r="E5" s="497"/>
      <c r="F5" s="497"/>
      <c r="G5" s="497"/>
      <c r="H5" s="497"/>
      <c r="I5" s="497"/>
      <c r="J5" s="497"/>
      <c r="K5" s="497"/>
      <c r="L5" s="495"/>
    </row>
    <row r="6" spans="1:12" x14ac:dyDescent="0.25">
      <c r="B6" s="855"/>
      <c r="C6" s="1003"/>
      <c r="D6" s="855" t="s">
        <v>68</v>
      </c>
      <c r="E6" s="855" t="s">
        <v>69</v>
      </c>
      <c r="F6" s="855" t="s">
        <v>70</v>
      </c>
      <c r="G6" s="855" t="s">
        <v>71</v>
      </c>
      <c r="H6" s="855" t="s">
        <v>72</v>
      </c>
      <c r="I6" s="855" t="s">
        <v>189</v>
      </c>
      <c r="J6" s="855" t="s">
        <v>214</v>
      </c>
      <c r="K6" s="855" t="s">
        <v>257</v>
      </c>
      <c r="L6" s="499"/>
    </row>
    <row r="7" spans="1:12" ht="66" customHeight="1" x14ac:dyDescent="0.25">
      <c r="B7" s="855"/>
      <c r="C7" s="1003"/>
      <c r="D7" s="855" t="s">
        <v>1171</v>
      </c>
      <c r="E7" s="855" t="s">
        <v>1172</v>
      </c>
      <c r="F7" s="855" t="s">
        <v>1173</v>
      </c>
      <c r="G7" s="855" t="s">
        <v>1174</v>
      </c>
      <c r="H7" s="855" t="s">
        <v>1175</v>
      </c>
      <c r="I7" s="855" t="s">
        <v>1176</v>
      </c>
      <c r="J7" s="855" t="s">
        <v>1177</v>
      </c>
      <c r="K7" s="855" t="s">
        <v>692</v>
      </c>
      <c r="L7" s="499"/>
    </row>
    <row r="8" spans="1:12" ht="32.25" customHeight="1" x14ac:dyDescent="0.25">
      <c r="A8" s="495"/>
      <c r="B8" s="374" t="s">
        <v>1178</v>
      </c>
      <c r="C8" s="65" t="s">
        <v>1179</v>
      </c>
      <c r="D8" s="500"/>
      <c r="E8" s="500"/>
      <c r="F8" s="174"/>
      <c r="G8" s="718" t="s">
        <v>1180</v>
      </c>
      <c r="H8" s="269">
        <v>0</v>
      </c>
      <c r="I8" s="269">
        <v>0</v>
      </c>
      <c r="J8" s="269">
        <v>0</v>
      </c>
      <c r="K8" s="269">
        <v>0</v>
      </c>
      <c r="L8" s="499"/>
    </row>
    <row r="9" spans="1:12" ht="25.5" customHeight="1" x14ac:dyDescent="0.25">
      <c r="A9" s="495"/>
      <c r="B9" s="374" t="s">
        <v>1181</v>
      </c>
      <c r="C9" s="65" t="s">
        <v>1182</v>
      </c>
      <c r="D9" s="500"/>
      <c r="E9" s="500"/>
      <c r="F9" s="501"/>
      <c r="G9" s="719" t="s">
        <v>1180</v>
      </c>
      <c r="H9" s="269">
        <v>0</v>
      </c>
      <c r="I9" s="269">
        <v>0</v>
      </c>
      <c r="J9" s="269">
        <v>0</v>
      </c>
      <c r="K9" s="269">
        <v>0</v>
      </c>
      <c r="L9" s="499"/>
    </row>
    <row r="10" spans="1:12" ht="33" customHeight="1" x14ac:dyDescent="0.25">
      <c r="A10" s="495"/>
      <c r="B10" s="374">
        <v>1</v>
      </c>
      <c r="C10" s="721" t="s">
        <v>1183</v>
      </c>
      <c r="D10" s="269">
        <v>2469.6929789999999</v>
      </c>
      <c r="E10" s="269">
        <v>8785.365076</v>
      </c>
      <c r="F10" s="722"/>
      <c r="G10" s="719" t="s">
        <v>1180</v>
      </c>
      <c r="H10" s="269">
        <v>26439.857338000002</v>
      </c>
      <c r="I10" s="269">
        <v>15197.577615</v>
      </c>
      <c r="J10" s="269">
        <v>15197.577615</v>
      </c>
      <c r="K10" s="269">
        <v>5244.0871100000004</v>
      </c>
      <c r="L10" s="499"/>
    </row>
    <row r="11" spans="1:12" ht="24.75" customHeight="1" x14ac:dyDescent="0.25">
      <c r="A11" s="495"/>
      <c r="B11" s="374">
        <v>2</v>
      </c>
      <c r="C11" s="59" t="s">
        <v>1184</v>
      </c>
      <c r="D11" s="723"/>
      <c r="E11" s="723"/>
      <c r="F11" s="502"/>
      <c r="G11"/>
      <c r="H11" s="269">
        <v>0</v>
      </c>
      <c r="I11" s="269">
        <v>0</v>
      </c>
      <c r="J11" s="269">
        <v>0</v>
      </c>
      <c r="K11" s="269">
        <v>0</v>
      </c>
      <c r="L11" s="499"/>
    </row>
    <row r="12" spans="1:12" ht="24" customHeight="1" x14ac:dyDescent="0.25">
      <c r="A12" s="495"/>
      <c r="B12" s="374" t="s">
        <v>1185</v>
      </c>
      <c r="C12" s="503" t="s">
        <v>1186</v>
      </c>
      <c r="D12" s="174"/>
      <c r="E12" s="174"/>
      <c r="F12" s="502"/>
      <c r="G12" s="720"/>
      <c r="H12" s="269">
        <v>0</v>
      </c>
      <c r="I12" s="269">
        <v>0</v>
      </c>
      <c r="J12" s="269">
        <v>0</v>
      </c>
      <c r="K12" s="269">
        <v>0</v>
      </c>
      <c r="L12" s="499"/>
    </row>
    <row r="13" spans="1:12" ht="27" customHeight="1" x14ac:dyDescent="0.25">
      <c r="A13" s="495"/>
      <c r="B13" s="374" t="s">
        <v>1187</v>
      </c>
      <c r="C13" s="503" t="s">
        <v>1188</v>
      </c>
      <c r="D13" s="174"/>
      <c r="E13" s="174"/>
      <c r="F13" s="184"/>
      <c r="G13" s="720"/>
      <c r="H13" s="269">
        <v>0</v>
      </c>
      <c r="I13" s="269">
        <v>0</v>
      </c>
      <c r="J13" s="269">
        <v>0</v>
      </c>
      <c r="K13" s="269">
        <v>0</v>
      </c>
      <c r="L13" s="499"/>
    </row>
    <row r="14" spans="1:12" ht="25.5" customHeight="1" x14ac:dyDescent="0.25">
      <c r="A14" s="495"/>
      <c r="B14" s="374" t="s">
        <v>1189</v>
      </c>
      <c r="C14" s="503" t="s">
        <v>1190</v>
      </c>
      <c r="D14" s="174"/>
      <c r="E14" s="174"/>
      <c r="F14" s="184"/>
      <c r="G14" s="720"/>
      <c r="H14" s="269">
        <v>0</v>
      </c>
      <c r="I14" s="269">
        <v>0</v>
      </c>
      <c r="J14" s="269">
        <v>0</v>
      </c>
      <c r="K14" s="269">
        <v>0</v>
      </c>
      <c r="L14" s="499"/>
    </row>
    <row r="15" spans="1:12" ht="28.5" customHeight="1" x14ac:dyDescent="0.25">
      <c r="A15" s="495"/>
      <c r="B15" s="374">
        <v>3</v>
      </c>
      <c r="C15" s="59" t="s">
        <v>1191</v>
      </c>
      <c r="D15" s="174"/>
      <c r="E15" s="174"/>
      <c r="F15" s="174"/>
      <c r="G15" s="720"/>
      <c r="H15" s="269">
        <v>0</v>
      </c>
      <c r="I15" s="269">
        <v>0</v>
      </c>
      <c r="J15" s="269">
        <v>0</v>
      </c>
      <c r="K15" s="269">
        <v>0</v>
      </c>
      <c r="L15" s="499"/>
    </row>
    <row r="16" spans="1:12" ht="27.75" customHeight="1" x14ac:dyDescent="0.25">
      <c r="A16" s="495"/>
      <c r="B16" s="374">
        <v>4</v>
      </c>
      <c r="C16" s="59" t="s">
        <v>1192</v>
      </c>
      <c r="D16" s="174"/>
      <c r="E16" s="174"/>
      <c r="F16" s="174"/>
      <c r="G16" s="720"/>
      <c r="H16" s="269">
        <v>93257.121419000003</v>
      </c>
      <c r="I16" s="269">
        <v>3045.4194710000002</v>
      </c>
      <c r="J16" s="269">
        <v>3045.4194710000002</v>
      </c>
      <c r="K16" s="269">
        <v>345.50417700000003</v>
      </c>
      <c r="L16" s="499"/>
    </row>
    <row r="17" spans="1:12" ht="27.75" customHeight="1" x14ac:dyDescent="0.25">
      <c r="A17" s="495"/>
      <c r="B17" s="374">
        <v>5</v>
      </c>
      <c r="C17" s="59" t="s">
        <v>1193</v>
      </c>
      <c r="D17" s="174"/>
      <c r="E17" s="174"/>
      <c r="F17" s="174"/>
      <c r="G17" s="720"/>
      <c r="H17" s="269">
        <v>0</v>
      </c>
      <c r="I17" s="269">
        <v>0</v>
      </c>
      <c r="J17" s="269">
        <v>0</v>
      </c>
      <c r="K17" s="269">
        <v>0</v>
      </c>
      <c r="L17" s="499"/>
    </row>
    <row r="18" spans="1:12" x14ac:dyDescent="0.25">
      <c r="A18" s="495"/>
      <c r="B18" s="374">
        <v>6</v>
      </c>
      <c r="C18" s="504" t="s">
        <v>464</v>
      </c>
      <c r="D18" s="174"/>
      <c r="E18" s="174"/>
      <c r="F18" s="174"/>
      <c r="G18" s="720"/>
      <c r="H18" s="269">
        <v>119696.978757</v>
      </c>
      <c r="I18" s="269">
        <v>18242.997085999999</v>
      </c>
      <c r="J18" s="269">
        <v>18242.997085999999</v>
      </c>
      <c r="K18" s="269">
        <v>5589.5912870000002</v>
      </c>
      <c r="L18" s="499"/>
    </row>
    <row r="19" spans="1:12" x14ac:dyDescent="0.25">
      <c r="A19" s="495"/>
    </row>
    <row r="20" spans="1:12" x14ac:dyDescent="0.25">
      <c r="A20" s="495"/>
    </row>
    <row r="39" spans="12:12" ht="23.25" x14ac:dyDescent="0.35">
      <c r="L39" s="505"/>
    </row>
    <row r="40" spans="12:12" x14ac:dyDescent="0.25">
      <c r="L40" s="506"/>
    </row>
  </sheetData>
  <mergeCells count="2">
    <mergeCell ref="B2:K2"/>
    <mergeCell ref="E4:H4"/>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F6108-5127-4D33-A745-C0895563D892}">
  <sheetPr codeName="Sheet38">
    <tabColor rgb="FF00A976"/>
    <pageSetUpPr fitToPage="1"/>
  </sheetPr>
  <dimension ref="A1:F15"/>
  <sheetViews>
    <sheetView showGridLines="0" zoomScaleNormal="100" workbookViewId="0">
      <selection activeCell="D18" sqref="D18"/>
    </sheetView>
  </sheetViews>
  <sheetFormatPr defaultColWidth="8" defaultRowHeight="15" x14ac:dyDescent="0.25"/>
  <cols>
    <col min="1" max="1" width="3.125" style="170" customWidth="1"/>
    <col min="2" max="2" width="8" style="170"/>
    <col min="3" max="3" width="69.5" style="170" customWidth="1"/>
    <col min="4" max="4" width="13.625" style="170" customWidth="1"/>
    <col min="5" max="5" width="16.375" style="170" customWidth="1"/>
    <col min="6" max="16384" width="8" style="170"/>
  </cols>
  <sheetData>
    <row r="1" spans="1:6" ht="9.9499999999999993" customHeight="1" x14ac:dyDescent="0.25"/>
    <row r="2" spans="1:6" ht="20.25" x14ac:dyDescent="0.25">
      <c r="A2" s="37"/>
      <c r="B2" s="1257" t="s">
        <v>47</v>
      </c>
      <c r="C2" s="1257"/>
      <c r="D2" s="1257"/>
      <c r="E2" s="1257"/>
    </row>
    <row r="3" spans="1:6" x14ac:dyDescent="0.25">
      <c r="B3" s="199"/>
      <c r="D3" s="199"/>
      <c r="E3" s="199"/>
    </row>
    <row r="4" spans="1:6" ht="15.75" x14ac:dyDescent="0.25">
      <c r="B4" s="1004" t="s">
        <v>554</v>
      </c>
      <c r="C4" s="785"/>
      <c r="D4" s="855" t="s">
        <v>68</v>
      </c>
      <c r="E4" s="855" t="s">
        <v>69</v>
      </c>
    </row>
    <row r="5" spans="1:6" x14ac:dyDescent="0.25">
      <c r="B5" s="846"/>
      <c r="C5" s="1418"/>
      <c r="D5" s="1419" t="s">
        <v>1194</v>
      </c>
      <c r="E5" s="1419" t="s">
        <v>692</v>
      </c>
    </row>
    <row r="6" spans="1:6" ht="15" customHeight="1" x14ac:dyDescent="0.25">
      <c r="B6" s="846" t="s">
        <v>73</v>
      </c>
      <c r="C6" s="1418"/>
      <c r="D6" s="1419"/>
      <c r="E6" s="1419"/>
    </row>
    <row r="7" spans="1:6" ht="41.25" customHeight="1" x14ac:dyDescent="0.25">
      <c r="B7" s="59">
        <v>1</v>
      </c>
      <c r="C7" s="65" t="s">
        <v>1195</v>
      </c>
      <c r="D7" s="65"/>
      <c r="E7" s="65"/>
      <c r="F7" s="507"/>
    </row>
    <row r="8" spans="1:6" ht="37.5" customHeight="1" x14ac:dyDescent="0.25">
      <c r="B8" s="59">
        <v>2</v>
      </c>
      <c r="C8" s="65" t="s">
        <v>1196</v>
      </c>
      <c r="D8" s="174"/>
      <c r="E8" s="65"/>
      <c r="F8" s="507"/>
    </row>
    <row r="9" spans="1:6" ht="37.5" customHeight="1" x14ac:dyDescent="0.25">
      <c r="B9" s="59">
        <v>3</v>
      </c>
      <c r="C9" s="65" t="s">
        <v>1197</v>
      </c>
      <c r="D9" s="174"/>
      <c r="E9" s="65"/>
      <c r="F9" s="507"/>
    </row>
    <row r="10" spans="1:6" ht="35.25" customHeight="1" x14ac:dyDescent="0.25">
      <c r="B10" s="59">
        <v>4</v>
      </c>
      <c r="C10" s="65" t="s">
        <v>1198</v>
      </c>
      <c r="D10" s="269">
        <v>9963.5129820000002</v>
      </c>
      <c r="E10" s="269">
        <v>1266.4881250000001</v>
      </c>
      <c r="F10" s="507"/>
    </row>
    <row r="11" spans="1:6" ht="30" customHeight="1" x14ac:dyDescent="0.25">
      <c r="B11" s="508" t="s">
        <v>1199</v>
      </c>
      <c r="C11" s="509" t="s">
        <v>1200</v>
      </c>
      <c r="D11" s="65"/>
      <c r="E11" s="65"/>
      <c r="F11" s="507"/>
    </row>
    <row r="12" spans="1:6" ht="32.25" customHeight="1" x14ac:dyDescent="0.25">
      <c r="B12" s="59">
        <v>5</v>
      </c>
      <c r="C12" s="66" t="s">
        <v>1201</v>
      </c>
      <c r="D12" s="269">
        <v>9963.5129820000002</v>
      </c>
      <c r="E12" s="269">
        <v>1266.4881250000001</v>
      </c>
      <c r="F12" s="507"/>
    </row>
    <row r="13" spans="1:6" x14ac:dyDescent="0.25">
      <c r="C13" s="37"/>
    </row>
    <row r="14" spans="1:6" x14ac:dyDescent="0.25">
      <c r="B14" s="499"/>
    </row>
    <row r="15" spans="1:6" x14ac:dyDescent="0.25">
      <c r="B15" s="499"/>
    </row>
  </sheetData>
  <mergeCells count="4">
    <mergeCell ref="B2:E2"/>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0F6B-028B-49E8-A3E9-94F242DEEEC7}">
  <sheetPr codeName="Sheet39">
    <tabColor rgb="FF00A976"/>
    <pageSetUpPr fitToPage="1"/>
  </sheetPr>
  <dimension ref="B1:Q18"/>
  <sheetViews>
    <sheetView showGridLines="0" zoomScale="70" zoomScaleNormal="70" zoomScalePageLayoutView="70" workbookViewId="0">
      <selection activeCell="F32" sqref="F32"/>
    </sheetView>
  </sheetViews>
  <sheetFormatPr defaultColWidth="8" defaultRowHeight="15" x14ac:dyDescent="0.25"/>
  <cols>
    <col min="1" max="1" width="3.125" style="170" customWidth="1"/>
    <col min="2" max="2" width="8" style="197"/>
    <col min="3" max="3" width="49.625" style="170" customWidth="1"/>
    <col min="4" max="14" width="16.875" style="170" customWidth="1"/>
    <col min="15" max="15" width="16.875" style="37" customWidth="1"/>
    <col min="16" max="16384" width="8" style="170"/>
  </cols>
  <sheetData>
    <row r="1" spans="2:17" ht="9.9499999999999993" customHeight="1" x14ac:dyDescent="0.25"/>
    <row r="2" spans="2:17" ht="20.25" x14ac:dyDescent="0.3">
      <c r="B2" s="1217" t="s">
        <v>1202</v>
      </c>
      <c r="C2" s="1217"/>
      <c r="D2" s="1217"/>
      <c r="E2" s="1217"/>
      <c r="F2" s="1217"/>
      <c r="G2" s="1217"/>
      <c r="H2" s="1217"/>
      <c r="I2" s="1217"/>
      <c r="J2" s="1217"/>
      <c r="K2" s="1217"/>
      <c r="L2" s="1217"/>
      <c r="M2" s="1217"/>
      <c r="N2" s="1217"/>
      <c r="O2" s="1217"/>
    </row>
    <row r="3" spans="2:17" ht="15.75" x14ac:dyDescent="0.25">
      <c r="B3" s="494" t="s">
        <v>554</v>
      </c>
    </row>
    <row r="4" spans="2:17" x14ac:dyDescent="0.25">
      <c r="B4" s="510"/>
    </row>
    <row r="5" spans="2:17" ht="20.100000000000001" customHeight="1" x14ac:dyDescent="0.25">
      <c r="B5" s="1005"/>
      <c r="C5" s="1420" t="s">
        <v>1203</v>
      </c>
      <c r="D5" s="1423" t="s">
        <v>712</v>
      </c>
      <c r="E5" s="1424"/>
      <c r="F5" s="1424"/>
      <c r="G5" s="1424"/>
      <c r="H5" s="1424"/>
      <c r="I5" s="1424"/>
      <c r="J5" s="1424"/>
      <c r="K5" s="1424"/>
      <c r="L5" s="1424"/>
      <c r="M5" s="1424"/>
      <c r="N5" s="1425"/>
      <c r="O5" s="1006"/>
    </row>
    <row r="6" spans="2:17" ht="20.100000000000001" customHeight="1" x14ac:dyDescent="0.25">
      <c r="B6" s="1005"/>
      <c r="C6" s="1421"/>
      <c r="D6" s="855" t="s">
        <v>68</v>
      </c>
      <c r="E6" s="855" t="s">
        <v>69</v>
      </c>
      <c r="F6" s="855" t="s">
        <v>70</v>
      </c>
      <c r="G6" s="855" t="s">
        <v>71</v>
      </c>
      <c r="H6" s="855" t="s">
        <v>72</v>
      </c>
      <c r="I6" s="855" t="s">
        <v>189</v>
      </c>
      <c r="J6" s="855" t="s">
        <v>214</v>
      </c>
      <c r="K6" s="855" t="s">
        <v>257</v>
      </c>
      <c r="L6" s="855" t="s">
        <v>253</v>
      </c>
      <c r="M6" s="855" t="s">
        <v>255</v>
      </c>
      <c r="N6" s="855" t="s">
        <v>614</v>
      </c>
      <c r="O6" s="855" t="s">
        <v>1204</v>
      </c>
    </row>
    <row r="7" spans="2:17" ht="31.5" customHeight="1" x14ac:dyDescent="0.25">
      <c r="B7" s="1007"/>
      <c r="C7" s="1422"/>
      <c r="D7" s="1008">
        <v>0</v>
      </c>
      <c r="E7" s="1008">
        <v>0.02</v>
      </c>
      <c r="F7" s="1008">
        <v>0.04</v>
      </c>
      <c r="G7" s="1008">
        <v>0.1</v>
      </c>
      <c r="H7" s="1008">
        <v>0.2</v>
      </c>
      <c r="I7" s="1008">
        <v>0.5</v>
      </c>
      <c r="J7" s="1008">
        <v>0.7</v>
      </c>
      <c r="K7" s="1008">
        <v>0.75</v>
      </c>
      <c r="L7" s="1008">
        <v>1</v>
      </c>
      <c r="M7" s="1008">
        <v>1.5</v>
      </c>
      <c r="N7" s="855" t="s">
        <v>714</v>
      </c>
      <c r="O7" s="779" t="s">
        <v>1205</v>
      </c>
    </row>
    <row r="8" spans="2:17" ht="26.25" x14ac:dyDescent="0.25">
      <c r="B8" s="498">
        <v>1</v>
      </c>
      <c r="C8" s="70" t="s">
        <v>727</v>
      </c>
      <c r="D8" s="511">
        <v>452277281</v>
      </c>
      <c r="E8" s="512" t="s">
        <v>1206</v>
      </c>
      <c r="F8" s="512" t="s">
        <v>1206</v>
      </c>
      <c r="G8" s="512" t="s">
        <v>1207</v>
      </c>
      <c r="H8" s="512" t="s">
        <v>1208</v>
      </c>
      <c r="I8" s="512" t="s">
        <v>1207</v>
      </c>
      <c r="J8" s="512" t="s">
        <v>1209</v>
      </c>
      <c r="K8" s="512" t="s">
        <v>1210</v>
      </c>
      <c r="L8" s="512" t="s">
        <v>1206</v>
      </c>
      <c r="M8" s="512" t="s">
        <v>1210</v>
      </c>
      <c r="N8" s="513" t="s">
        <v>1210</v>
      </c>
      <c r="O8" s="514">
        <v>452277281</v>
      </c>
    </row>
    <row r="9" spans="2:17" ht="26.25" x14ac:dyDescent="0.25">
      <c r="B9" s="498">
        <v>2</v>
      </c>
      <c r="C9" s="70" t="s">
        <v>1211</v>
      </c>
      <c r="D9" s="515">
        <v>1024555524</v>
      </c>
      <c r="E9" s="516" t="s">
        <v>1206</v>
      </c>
      <c r="F9" s="516" t="s">
        <v>1206</v>
      </c>
      <c r="G9" s="516" t="s">
        <v>1207</v>
      </c>
      <c r="H9" s="516" t="s">
        <v>1208</v>
      </c>
      <c r="I9" s="516" t="s">
        <v>1207</v>
      </c>
      <c r="J9" s="516" t="s">
        <v>1209</v>
      </c>
      <c r="K9" s="516" t="s">
        <v>1210</v>
      </c>
      <c r="L9" s="516" t="s">
        <v>1206</v>
      </c>
      <c r="M9" s="516" t="s">
        <v>1210</v>
      </c>
      <c r="N9" s="517" t="s">
        <v>1210</v>
      </c>
      <c r="O9" s="518">
        <v>1024555524</v>
      </c>
    </row>
    <row r="10" spans="2:17" ht="26.25" x14ac:dyDescent="0.25">
      <c r="B10" s="498">
        <v>3</v>
      </c>
      <c r="C10" s="70" t="s">
        <v>696</v>
      </c>
      <c r="D10" s="519" t="s">
        <v>1212</v>
      </c>
      <c r="E10" s="516" t="s">
        <v>1206</v>
      </c>
      <c r="F10" s="516" t="s">
        <v>1206</v>
      </c>
      <c r="G10" s="516" t="s">
        <v>1207</v>
      </c>
      <c r="H10" s="518">
        <v>98085669</v>
      </c>
      <c r="I10" s="516" t="s">
        <v>1207</v>
      </c>
      <c r="J10" s="516" t="s">
        <v>1209</v>
      </c>
      <c r="K10" s="516" t="s">
        <v>1210</v>
      </c>
      <c r="L10" s="516" t="s">
        <v>1206</v>
      </c>
      <c r="M10" s="516" t="s">
        <v>1210</v>
      </c>
      <c r="N10" s="517" t="s">
        <v>1210</v>
      </c>
      <c r="O10" s="518">
        <v>98085669</v>
      </c>
    </row>
    <row r="11" spans="2:17" ht="26.25" x14ac:dyDescent="0.25">
      <c r="B11" s="498">
        <v>4</v>
      </c>
      <c r="C11" s="70" t="s">
        <v>697</v>
      </c>
      <c r="D11" s="515">
        <v>1049993419</v>
      </c>
      <c r="E11" s="516" t="s">
        <v>1206</v>
      </c>
      <c r="F11" s="516" t="s">
        <v>1206</v>
      </c>
      <c r="G11" s="516" t="s">
        <v>1207</v>
      </c>
      <c r="H11" s="516" t="s">
        <v>1208</v>
      </c>
      <c r="I11" s="516" t="s">
        <v>1207</v>
      </c>
      <c r="J11" s="516" t="s">
        <v>1209</v>
      </c>
      <c r="K11" s="516" t="s">
        <v>1210</v>
      </c>
      <c r="L11" s="516" t="s">
        <v>1206</v>
      </c>
      <c r="M11" s="516" t="s">
        <v>1210</v>
      </c>
      <c r="N11" s="517" t="s">
        <v>1210</v>
      </c>
      <c r="O11" s="518">
        <v>1049993419</v>
      </c>
    </row>
    <row r="12" spans="2:17" ht="26.25" x14ac:dyDescent="0.25">
      <c r="B12" s="498">
        <v>5</v>
      </c>
      <c r="C12" s="70" t="s">
        <v>699</v>
      </c>
      <c r="D12" s="519" t="s">
        <v>1212</v>
      </c>
      <c r="E12" s="516" t="s">
        <v>1206</v>
      </c>
      <c r="F12" s="516" t="s">
        <v>1206</v>
      </c>
      <c r="G12" s="516" t="s">
        <v>1207</v>
      </c>
      <c r="H12" s="516" t="s">
        <v>1208</v>
      </c>
      <c r="I12" s="516" t="s">
        <v>1207</v>
      </c>
      <c r="J12" s="516" t="s">
        <v>1209</v>
      </c>
      <c r="K12" s="516" t="s">
        <v>1210</v>
      </c>
      <c r="L12" s="516" t="s">
        <v>1206</v>
      </c>
      <c r="M12" s="516" t="s">
        <v>1210</v>
      </c>
      <c r="N12" s="517" t="s">
        <v>1210</v>
      </c>
      <c r="O12" s="516" t="s">
        <v>1209</v>
      </c>
    </row>
    <row r="13" spans="2:17" ht="26.25" x14ac:dyDescent="0.25">
      <c r="B13" s="498">
        <v>6</v>
      </c>
      <c r="C13" s="70" t="s">
        <v>701</v>
      </c>
      <c r="D13" s="519" t="s">
        <v>1212</v>
      </c>
      <c r="E13" s="518">
        <v>419666139</v>
      </c>
      <c r="F13" s="516" t="s">
        <v>1206</v>
      </c>
      <c r="G13" s="516" t="s">
        <v>1207</v>
      </c>
      <c r="H13" s="518">
        <v>3703660174</v>
      </c>
      <c r="I13" s="518">
        <v>1156639084</v>
      </c>
      <c r="J13" s="516" t="s">
        <v>1209</v>
      </c>
      <c r="K13" s="516" t="s">
        <v>1210</v>
      </c>
      <c r="L13" s="518">
        <v>12802673</v>
      </c>
      <c r="M13" s="518">
        <v>4895422</v>
      </c>
      <c r="N13" s="517" t="s">
        <v>1210</v>
      </c>
      <c r="O13" s="518">
        <v>5297663492</v>
      </c>
      <c r="Q13" s="507"/>
    </row>
    <row r="14" spans="2:17" ht="26.25" x14ac:dyDescent="0.25">
      <c r="B14" s="498">
        <v>7</v>
      </c>
      <c r="C14" s="70" t="s">
        <v>702</v>
      </c>
      <c r="D14" s="519" t="s">
        <v>1212</v>
      </c>
      <c r="E14" s="516" t="s">
        <v>1206</v>
      </c>
      <c r="F14" s="516" t="s">
        <v>1206</v>
      </c>
      <c r="G14" s="516" t="s">
        <v>1207</v>
      </c>
      <c r="H14" s="516" t="s">
        <v>1208</v>
      </c>
      <c r="I14" s="516" t="s">
        <v>1207</v>
      </c>
      <c r="J14" s="516" t="s">
        <v>1209</v>
      </c>
      <c r="K14" s="516" t="s">
        <v>1210</v>
      </c>
      <c r="L14" s="518">
        <v>23193487</v>
      </c>
      <c r="M14" s="516" t="s">
        <v>1210</v>
      </c>
      <c r="N14" s="517" t="s">
        <v>1210</v>
      </c>
      <c r="O14" s="518">
        <v>23193487</v>
      </c>
    </row>
    <row r="15" spans="2:17" ht="26.25" x14ac:dyDescent="0.25">
      <c r="B15" s="498">
        <v>8</v>
      </c>
      <c r="C15" s="70" t="s">
        <v>703</v>
      </c>
      <c r="D15" s="519" t="s">
        <v>1212</v>
      </c>
      <c r="E15" s="516" t="s">
        <v>1206</v>
      </c>
      <c r="F15" s="516" t="s">
        <v>1206</v>
      </c>
      <c r="G15" s="516" t="s">
        <v>1207</v>
      </c>
      <c r="H15" s="516" t="s">
        <v>1208</v>
      </c>
      <c r="I15" s="516" t="s">
        <v>1207</v>
      </c>
      <c r="J15" s="516" t="s">
        <v>1209</v>
      </c>
      <c r="K15" s="518">
        <v>2257785</v>
      </c>
      <c r="L15" s="516" t="s">
        <v>1206</v>
      </c>
      <c r="M15" s="516" t="s">
        <v>1210</v>
      </c>
      <c r="N15" s="517" t="s">
        <v>1210</v>
      </c>
      <c r="O15" s="518">
        <v>2257785</v>
      </c>
    </row>
    <row r="16" spans="2:17" ht="26.25" x14ac:dyDescent="0.25">
      <c r="B16" s="498">
        <v>9</v>
      </c>
      <c r="C16" s="70" t="s">
        <v>708</v>
      </c>
      <c r="D16" s="519" t="s">
        <v>1212</v>
      </c>
      <c r="E16" s="516" t="s">
        <v>1206</v>
      </c>
      <c r="F16" s="516" t="s">
        <v>1206</v>
      </c>
      <c r="G16" s="516" t="s">
        <v>1207</v>
      </c>
      <c r="H16" s="516" t="s">
        <v>1208</v>
      </c>
      <c r="I16" s="516" t="s">
        <v>1207</v>
      </c>
      <c r="J16" s="516" t="s">
        <v>1209</v>
      </c>
      <c r="K16" s="516" t="s">
        <v>1210</v>
      </c>
      <c r="L16" s="516" t="s">
        <v>1206</v>
      </c>
      <c r="M16" s="516" t="s">
        <v>1210</v>
      </c>
      <c r="N16" s="517" t="s">
        <v>1210</v>
      </c>
      <c r="O16" s="516" t="s">
        <v>1209</v>
      </c>
    </row>
    <row r="17" spans="2:15" ht="26.25" x14ac:dyDescent="0.25">
      <c r="B17" s="498">
        <v>10</v>
      </c>
      <c r="C17" s="70" t="s">
        <v>710</v>
      </c>
      <c r="D17" s="519" t="s">
        <v>1212</v>
      </c>
      <c r="E17" s="516" t="s">
        <v>1206</v>
      </c>
      <c r="F17" s="516" t="s">
        <v>1206</v>
      </c>
      <c r="G17" s="516" t="s">
        <v>1207</v>
      </c>
      <c r="H17" s="516" t="s">
        <v>1208</v>
      </c>
      <c r="I17" s="516" t="s">
        <v>1207</v>
      </c>
      <c r="J17" s="516" t="s">
        <v>1209</v>
      </c>
      <c r="K17" s="516" t="s">
        <v>1210</v>
      </c>
      <c r="L17" s="516" t="s">
        <v>1206</v>
      </c>
      <c r="M17" s="516" t="s">
        <v>1210</v>
      </c>
      <c r="N17" s="516" t="s">
        <v>1210</v>
      </c>
      <c r="O17" s="516" t="s">
        <v>1209</v>
      </c>
    </row>
    <row r="18" spans="2:15" ht="26.25" x14ac:dyDescent="0.25">
      <c r="B18" s="498">
        <v>11</v>
      </c>
      <c r="C18" s="520" t="s">
        <v>866</v>
      </c>
      <c r="D18" s="515">
        <v>2526826224</v>
      </c>
      <c r="E18" s="518">
        <v>419666139</v>
      </c>
      <c r="F18" s="516" t="s">
        <v>1206</v>
      </c>
      <c r="G18" s="516" t="s">
        <v>1207</v>
      </c>
      <c r="H18" s="518">
        <v>3801745843</v>
      </c>
      <c r="I18" s="518">
        <v>1156639084</v>
      </c>
      <c r="J18" s="516" t="s">
        <v>1209</v>
      </c>
      <c r="K18" s="518">
        <v>2257785</v>
      </c>
      <c r="L18" s="518">
        <v>35996160</v>
      </c>
      <c r="M18" s="518">
        <v>4895422</v>
      </c>
      <c r="N18" s="516" t="s">
        <v>1210</v>
      </c>
      <c r="O18" s="518">
        <v>7948026657</v>
      </c>
    </row>
  </sheetData>
  <mergeCells count="3">
    <mergeCell ref="B2:O2"/>
    <mergeCell ref="C5:C7"/>
    <mergeCell ref="D5:N5"/>
  </mergeCells>
  <pageMargins left="0.70866141732283472" right="0.70866141732283472" top="0.74803149606299213" bottom="0.74803149606299213" header="0.31496062992125984" footer="0.31496062992125984"/>
  <pageSetup paperSize="9" scale="32"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7937D-DD4B-4985-9FE5-6BD0A12552D5}">
  <sheetPr codeName="Sheet40">
    <tabColor rgb="FF00A976"/>
    <pageSetUpPr fitToPage="1"/>
  </sheetPr>
  <dimension ref="B1:L37"/>
  <sheetViews>
    <sheetView showGridLines="0" zoomScale="85" zoomScaleNormal="85" zoomScalePageLayoutView="50" workbookViewId="0">
      <selection activeCell="G34" sqref="G34"/>
    </sheetView>
  </sheetViews>
  <sheetFormatPr defaultColWidth="8" defaultRowHeight="15" x14ac:dyDescent="0.25"/>
  <cols>
    <col min="1" max="1" width="3.125" style="170" customWidth="1"/>
    <col min="2" max="2" width="8" style="170"/>
    <col min="3" max="3" width="18" style="170" customWidth="1"/>
    <col min="4" max="4" width="25.625" style="170" customWidth="1"/>
    <col min="5" max="5" width="22.25" style="170" customWidth="1"/>
    <col min="6" max="6" width="22.125" style="170" customWidth="1"/>
    <col min="7" max="7" width="22.25" style="170" customWidth="1"/>
    <col min="8" max="8" width="21.875" style="170" customWidth="1"/>
    <col min="9" max="9" width="21.75" style="170" customWidth="1"/>
    <col min="10" max="10" width="22.125" style="170" customWidth="1"/>
    <col min="11" max="11" width="21.875" style="170" customWidth="1"/>
    <col min="12" max="16384" width="8" style="170"/>
  </cols>
  <sheetData>
    <row r="1" spans="2:12" ht="9.9499999999999993" customHeight="1" x14ac:dyDescent="0.25"/>
    <row r="2" spans="2:12" ht="20.25" x14ac:dyDescent="0.25">
      <c r="B2" s="1257" t="s">
        <v>49</v>
      </c>
      <c r="C2" s="1257"/>
      <c r="D2" s="1257"/>
      <c r="E2" s="1257"/>
      <c r="F2" s="1257"/>
      <c r="G2" s="1257"/>
      <c r="H2" s="1257"/>
      <c r="I2" s="1257"/>
      <c r="J2" s="1257"/>
      <c r="K2" s="1257"/>
    </row>
    <row r="3" spans="2:12" x14ac:dyDescent="0.25">
      <c r="C3" s="208"/>
      <c r="D3" s="497"/>
      <c r="E3" s="521"/>
      <c r="F3" s="497"/>
      <c r="G3" s="497"/>
      <c r="H3" s="497"/>
      <c r="I3" s="497"/>
      <c r="J3" s="497"/>
      <c r="K3" s="497"/>
      <c r="L3" s="506"/>
    </row>
    <row r="4" spans="2:12" ht="15.75" x14ac:dyDescent="0.25">
      <c r="C4" s="494" t="s">
        <v>554</v>
      </c>
    </row>
    <row r="5" spans="2:12" s="524" customFormat="1" x14ac:dyDescent="0.25">
      <c r="B5" s="37"/>
      <c r="C5" s="42" t="s">
        <v>1213</v>
      </c>
      <c r="D5" s="38" t="s">
        <v>1214</v>
      </c>
      <c r="E5" s="37"/>
      <c r="F5" s="37"/>
      <c r="G5" s="37"/>
      <c r="H5" s="37"/>
      <c r="I5" s="37"/>
      <c r="J5" s="37"/>
      <c r="K5" s="37"/>
    </row>
    <row r="6" spans="2:12" s="524" customFormat="1" x14ac:dyDescent="0.25">
      <c r="B6" s="37"/>
      <c r="C6" s="37"/>
      <c r="D6" s="37"/>
      <c r="E6" s="37"/>
      <c r="F6" s="37"/>
      <c r="G6" s="37"/>
      <c r="H6" s="37"/>
      <c r="I6" s="37"/>
      <c r="J6" s="37"/>
      <c r="K6" s="37"/>
    </row>
    <row r="7" spans="2:12" s="524" customFormat="1" x14ac:dyDescent="0.25">
      <c r="B7" s="786"/>
      <c r="C7" s="872"/>
      <c r="D7" s="779"/>
      <c r="E7" s="779" t="s">
        <v>68</v>
      </c>
      <c r="F7" s="779" t="s">
        <v>69</v>
      </c>
      <c r="G7" s="779" t="s">
        <v>70</v>
      </c>
      <c r="H7" s="779" t="s">
        <v>71</v>
      </c>
      <c r="I7" s="779" t="s">
        <v>72</v>
      </c>
      <c r="J7" s="779" t="s">
        <v>189</v>
      </c>
      <c r="K7" s="779" t="s">
        <v>214</v>
      </c>
    </row>
    <row r="8" spans="2:12" s="524" customFormat="1" x14ac:dyDescent="0.25">
      <c r="B8" s="786"/>
      <c r="C8" s="1303"/>
      <c r="D8" s="1241" t="s">
        <v>743</v>
      </c>
      <c r="E8" s="1247" t="s">
        <v>1177</v>
      </c>
      <c r="F8" s="1247" t="s">
        <v>748</v>
      </c>
      <c r="G8" s="1247" t="s">
        <v>1215</v>
      </c>
      <c r="H8" s="1247" t="s">
        <v>750</v>
      </c>
      <c r="I8" s="1247" t="s">
        <v>1216</v>
      </c>
      <c r="J8" s="1247" t="s">
        <v>692</v>
      </c>
      <c r="K8" s="1247" t="s">
        <v>753</v>
      </c>
    </row>
    <row r="9" spans="2:12" s="524" customFormat="1" x14ac:dyDescent="0.25">
      <c r="B9" s="1009"/>
      <c r="C9" s="1303"/>
      <c r="D9" s="1241"/>
      <c r="E9" s="1426"/>
      <c r="F9" s="1426"/>
      <c r="G9" s="1426"/>
      <c r="H9" s="1426"/>
      <c r="I9" s="1426"/>
      <c r="J9" s="1426"/>
      <c r="K9" s="1426"/>
    </row>
    <row r="10" spans="2:12" s="524" customFormat="1" x14ac:dyDescent="0.25">
      <c r="B10" s="522" t="s">
        <v>1217</v>
      </c>
      <c r="C10" s="42" t="s">
        <v>1218</v>
      </c>
      <c r="D10" s="39"/>
      <c r="E10" s="42"/>
      <c r="F10" s="42"/>
      <c r="G10" s="42"/>
      <c r="H10" s="42"/>
      <c r="I10" s="42"/>
      <c r="J10" s="42"/>
      <c r="K10" s="42"/>
    </row>
    <row r="11" spans="2:12" s="524" customFormat="1" x14ac:dyDescent="0.25">
      <c r="B11" s="522">
        <v>1</v>
      </c>
      <c r="C11" s="42"/>
      <c r="D11" s="39" t="s">
        <v>763</v>
      </c>
      <c r="E11" s="526">
        <v>5495340363</v>
      </c>
      <c r="F11" s="527">
        <v>8.0000000000000004E-4</v>
      </c>
      <c r="G11" s="528">
        <v>122</v>
      </c>
      <c r="H11" s="527">
        <v>0.56859999999999999</v>
      </c>
      <c r="I11" s="528">
        <v>1</v>
      </c>
      <c r="J11" s="529">
        <v>923667850</v>
      </c>
      <c r="K11" s="530">
        <v>0.1681</v>
      </c>
    </row>
    <row r="12" spans="2:12" s="524" customFormat="1" x14ac:dyDescent="0.25">
      <c r="B12" s="523">
        <v>2</v>
      </c>
      <c r="C12" s="42"/>
      <c r="D12" s="39" t="s">
        <v>766</v>
      </c>
      <c r="E12" s="531">
        <v>2299816650</v>
      </c>
      <c r="F12" s="532">
        <v>1.8E-3</v>
      </c>
      <c r="G12" s="533">
        <v>49</v>
      </c>
      <c r="H12" s="532">
        <v>0.56869999999999998</v>
      </c>
      <c r="I12" s="533">
        <v>1</v>
      </c>
      <c r="J12" s="534">
        <v>803993017</v>
      </c>
      <c r="K12" s="535">
        <v>0.34960000000000002</v>
      </c>
    </row>
    <row r="13" spans="2:12" s="524" customFormat="1" x14ac:dyDescent="0.25">
      <c r="B13" s="523">
        <v>3</v>
      </c>
      <c r="C13" s="42"/>
      <c r="D13" s="39" t="s">
        <v>767</v>
      </c>
      <c r="E13" s="531">
        <v>1716466489</v>
      </c>
      <c r="F13" s="532">
        <v>3.3E-3</v>
      </c>
      <c r="G13" s="533">
        <v>63</v>
      </c>
      <c r="H13" s="532">
        <v>0.59279999999999999</v>
      </c>
      <c r="I13" s="533">
        <v>2</v>
      </c>
      <c r="J13" s="534">
        <v>1280672049</v>
      </c>
      <c r="K13" s="535">
        <v>0.74609999999999999</v>
      </c>
    </row>
    <row r="14" spans="2:12" s="524" customFormat="1" x14ac:dyDescent="0.25">
      <c r="B14" s="523">
        <v>4</v>
      </c>
      <c r="C14" s="42"/>
      <c r="D14" s="39" t="s">
        <v>768</v>
      </c>
      <c r="E14" s="531">
        <v>223731066</v>
      </c>
      <c r="F14" s="532">
        <v>5.7999999999999996E-3</v>
      </c>
      <c r="G14" s="533">
        <v>25</v>
      </c>
      <c r="H14" s="532">
        <v>0.58220000000000005</v>
      </c>
      <c r="I14" s="533">
        <v>1</v>
      </c>
      <c r="J14" s="534">
        <v>184405342</v>
      </c>
      <c r="K14" s="535">
        <v>0.82420000000000004</v>
      </c>
    </row>
    <row r="15" spans="2:12" s="524" customFormat="1" x14ac:dyDescent="0.25">
      <c r="B15" s="523">
        <v>5</v>
      </c>
      <c r="C15" s="42"/>
      <c r="D15" s="39" t="s">
        <v>769</v>
      </c>
      <c r="E15" s="531">
        <v>758133255</v>
      </c>
      <c r="F15" s="532">
        <v>1.3299999999999999E-2</v>
      </c>
      <c r="G15" s="533">
        <v>96</v>
      </c>
      <c r="H15" s="532">
        <v>0.57379999999999998</v>
      </c>
      <c r="I15" s="533">
        <v>1</v>
      </c>
      <c r="J15" s="534">
        <v>778633548</v>
      </c>
      <c r="K15" s="535">
        <v>1.0269999999999999</v>
      </c>
    </row>
    <row r="16" spans="2:12" s="524" customFormat="1" x14ac:dyDescent="0.25">
      <c r="B16" s="523">
        <v>6</v>
      </c>
      <c r="C16" s="42"/>
      <c r="D16" s="39" t="s">
        <v>772</v>
      </c>
      <c r="E16" s="531">
        <v>122049150</v>
      </c>
      <c r="F16" s="532">
        <v>3.3500000000000002E-2</v>
      </c>
      <c r="G16" s="533">
        <v>41</v>
      </c>
      <c r="H16" s="532">
        <v>0.52339999999999998</v>
      </c>
      <c r="I16" s="533">
        <v>1</v>
      </c>
      <c r="J16" s="534">
        <v>154901788</v>
      </c>
      <c r="K16" s="535">
        <v>1.2692000000000001</v>
      </c>
    </row>
    <row r="17" spans="2:11" s="524" customFormat="1" x14ac:dyDescent="0.25">
      <c r="B17" s="523">
        <v>7</v>
      </c>
      <c r="C17" s="42"/>
      <c r="D17" s="39" t="s">
        <v>775</v>
      </c>
      <c r="E17" s="531">
        <v>15063546</v>
      </c>
      <c r="F17" s="532">
        <v>0.22450000000000001</v>
      </c>
      <c r="G17" s="533">
        <v>7</v>
      </c>
      <c r="H17" s="532">
        <v>0.56920000000000004</v>
      </c>
      <c r="I17" s="533">
        <v>3</v>
      </c>
      <c r="J17" s="534">
        <v>47268692</v>
      </c>
      <c r="K17" s="535">
        <v>3.1379999999999999</v>
      </c>
    </row>
    <row r="18" spans="2:11" s="524" customFormat="1" x14ac:dyDescent="0.25">
      <c r="B18" s="523">
        <v>8</v>
      </c>
      <c r="C18" s="42"/>
      <c r="D18" s="39" t="s">
        <v>780</v>
      </c>
      <c r="E18" s="531">
        <v>13397692</v>
      </c>
      <c r="F18" s="532">
        <v>1</v>
      </c>
      <c r="G18" s="533">
        <v>7</v>
      </c>
      <c r="H18" s="532">
        <v>0.50239999999999996</v>
      </c>
      <c r="I18" s="533">
        <v>5</v>
      </c>
      <c r="J18" s="534">
        <v>2399163</v>
      </c>
      <c r="K18" s="535">
        <v>0.17910000000000001</v>
      </c>
    </row>
    <row r="19" spans="2:11" s="524" customFormat="1" x14ac:dyDescent="0.25">
      <c r="B19" s="523" t="s">
        <v>529</v>
      </c>
      <c r="C19" s="42"/>
      <c r="D19" s="39" t="s">
        <v>1219</v>
      </c>
      <c r="E19" s="531">
        <v>10643998210</v>
      </c>
      <c r="F19" s="532">
        <v>4.3E-3</v>
      </c>
      <c r="G19" s="533">
        <v>410</v>
      </c>
      <c r="H19" s="532">
        <v>0.5726</v>
      </c>
      <c r="I19" s="533">
        <v>1</v>
      </c>
      <c r="J19" s="534">
        <v>4175941450</v>
      </c>
      <c r="K19" s="535">
        <v>0.39229999999999998</v>
      </c>
    </row>
    <row r="20" spans="2:11" x14ac:dyDescent="0.25">
      <c r="B20" s="37"/>
      <c r="C20" s="37"/>
      <c r="D20" s="37"/>
      <c r="E20" s="37"/>
      <c r="F20" s="37"/>
      <c r="G20" s="37"/>
      <c r="H20" s="37"/>
      <c r="I20" s="37"/>
      <c r="J20" s="37"/>
      <c r="K20" s="37"/>
    </row>
    <row r="22" spans="2:11" x14ac:dyDescent="0.25">
      <c r="C22" s="194" t="s">
        <v>1213</v>
      </c>
      <c r="D22" s="323" t="s">
        <v>1220</v>
      </c>
    </row>
    <row r="24" spans="2:11" x14ac:dyDescent="0.25">
      <c r="B24" s="786"/>
      <c r="C24" s="872"/>
      <c r="D24" s="779"/>
      <c r="E24" s="779" t="s">
        <v>68</v>
      </c>
      <c r="F24" s="779" t="s">
        <v>69</v>
      </c>
      <c r="G24" s="779" t="s">
        <v>70</v>
      </c>
      <c r="H24" s="779" t="s">
        <v>71</v>
      </c>
      <c r="I24" s="779" t="s">
        <v>72</v>
      </c>
      <c r="J24" s="779" t="s">
        <v>189</v>
      </c>
      <c r="K24" s="779" t="s">
        <v>214</v>
      </c>
    </row>
    <row r="25" spans="2:11" ht="15" customHeight="1" x14ac:dyDescent="0.25">
      <c r="B25" s="786"/>
      <c r="C25" s="1303"/>
      <c r="D25" s="1241" t="s">
        <v>743</v>
      </c>
      <c r="E25" s="1247" t="s">
        <v>1177</v>
      </c>
      <c r="F25" s="1247" t="s">
        <v>748</v>
      </c>
      <c r="G25" s="1247" t="s">
        <v>1215</v>
      </c>
      <c r="H25" s="1247" t="s">
        <v>750</v>
      </c>
      <c r="I25" s="1247" t="s">
        <v>1216</v>
      </c>
      <c r="J25" s="1247" t="s">
        <v>692</v>
      </c>
      <c r="K25" s="1247" t="s">
        <v>753</v>
      </c>
    </row>
    <row r="26" spans="2:11" x14ac:dyDescent="0.25">
      <c r="B26" s="1009"/>
      <c r="C26" s="1303"/>
      <c r="D26" s="1241"/>
      <c r="E26" s="1426"/>
      <c r="F26" s="1426"/>
      <c r="G26" s="1426"/>
      <c r="H26" s="1426"/>
      <c r="I26" s="1426"/>
      <c r="J26" s="1426"/>
      <c r="K26" s="1426"/>
    </row>
    <row r="27" spans="2:11" x14ac:dyDescent="0.25">
      <c r="B27" s="522" t="s">
        <v>1217</v>
      </c>
      <c r="C27" s="194" t="s">
        <v>1218</v>
      </c>
      <c r="D27" s="195"/>
      <c r="E27" s="194"/>
      <c r="F27" s="194"/>
      <c r="G27" s="194"/>
      <c r="H27" s="194"/>
      <c r="I27" s="194"/>
      <c r="J27" s="194"/>
      <c r="K27" s="194"/>
    </row>
    <row r="28" spans="2:11" x14ac:dyDescent="0.25">
      <c r="B28" s="522">
        <v>1</v>
      </c>
      <c r="C28" s="194"/>
      <c r="D28" s="195" t="s">
        <v>763</v>
      </c>
      <c r="E28" s="526">
        <v>1320129</v>
      </c>
      <c r="F28" s="527">
        <v>1.1000000000000001E-3</v>
      </c>
      <c r="G28" s="528">
        <v>6</v>
      </c>
      <c r="H28" s="527">
        <v>0.54549999999999998</v>
      </c>
      <c r="I28" s="528" t="s">
        <v>783</v>
      </c>
      <c r="J28" s="529">
        <v>199630</v>
      </c>
      <c r="K28" s="530">
        <v>0.1512</v>
      </c>
    </row>
    <row r="29" spans="2:11" x14ac:dyDescent="0.25">
      <c r="B29" s="523">
        <v>2</v>
      </c>
      <c r="C29" s="194"/>
      <c r="D29" s="195" t="s">
        <v>766</v>
      </c>
      <c r="E29" s="531">
        <v>17262486</v>
      </c>
      <c r="F29" s="532">
        <v>2E-3</v>
      </c>
      <c r="G29" s="533">
        <v>10</v>
      </c>
      <c r="H29" s="532">
        <v>0.54190000000000005</v>
      </c>
      <c r="I29" s="533" t="s">
        <v>783</v>
      </c>
      <c r="J29" s="534">
        <v>3298387</v>
      </c>
      <c r="K29" s="535">
        <v>0.19109999999999999</v>
      </c>
    </row>
    <row r="30" spans="2:11" x14ac:dyDescent="0.25">
      <c r="B30" s="523">
        <v>3</v>
      </c>
      <c r="C30" s="194"/>
      <c r="D30" s="195" t="s">
        <v>767</v>
      </c>
      <c r="E30" s="531">
        <v>9328847</v>
      </c>
      <c r="F30" s="532">
        <v>3.7000000000000002E-3</v>
      </c>
      <c r="G30" s="533">
        <v>24</v>
      </c>
      <c r="H30" s="532">
        <v>0.49880000000000002</v>
      </c>
      <c r="I30" s="533" t="s">
        <v>783</v>
      </c>
      <c r="J30" s="534">
        <v>2363203</v>
      </c>
      <c r="K30" s="535">
        <v>0.25330000000000003</v>
      </c>
    </row>
    <row r="31" spans="2:11" x14ac:dyDescent="0.25">
      <c r="B31" s="523">
        <v>4</v>
      </c>
      <c r="C31" s="194"/>
      <c r="D31" s="195" t="s">
        <v>768</v>
      </c>
      <c r="E31" s="531">
        <v>10505695</v>
      </c>
      <c r="F31" s="532">
        <v>5.8999999999999999E-3</v>
      </c>
      <c r="G31" s="533">
        <v>22</v>
      </c>
      <c r="H31" s="532">
        <v>0.59540000000000004</v>
      </c>
      <c r="I31" s="533" t="s">
        <v>783</v>
      </c>
      <c r="J31" s="534">
        <v>3977934</v>
      </c>
      <c r="K31" s="535">
        <v>0.37859999999999999</v>
      </c>
    </row>
    <row r="32" spans="2:11" x14ac:dyDescent="0.25">
      <c r="B32" s="523">
        <v>5</v>
      </c>
      <c r="C32" s="194"/>
      <c r="D32" s="195" t="s">
        <v>769</v>
      </c>
      <c r="E32" s="531">
        <v>17088011</v>
      </c>
      <c r="F32" s="532">
        <v>1.2999999999999999E-2</v>
      </c>
      <c r="G32" s="533">
        <v>35</v>
      </c>
      <c r="H32" s="532">
        <v>0.5675</v>
      </c>
      <c r="I32" s="533" t="s">
        <v>783</v>
      </c>
      <c r="J32" s="534">
        <v>8777881</v>
      </c>
      <c r="K32" s="535">
        <v>0.51370000000000005</v>
      </c>
    </row>
    <row r="33" spans="2:11" x14ac:dyDescent="0.25">
      <c r="B33" s="523">
        <v>6</v>
      </c>
      <c r="C33" s="194"/>
      <c r="D33" s="195" t="s">
        <v>772</v>
      </c>
      <c r="E33" s="531">
        <v>10243822</v>
      </c>
      <c r="F33" s="532">
        <v>5.1499999999999997E-2</v>
      </c>
      <c r="G33" s="533">
        <v>19</v>
      </c>
      <c r="H33" s="532">
        <v>0.49509999999999998</v>
      </c>
      <c r="I33" s="533" t="s">
        <v>783</v>
      </c>
      <c r="J33" s="534">
        <v>6224786</v>
      </c>
      <c r="K33" s="535">
        <v>0.60770000000000002</v>
      </c>
    </row>
    <row r="34" spans="2:11" x14ac:dyDescent="0.25">
      <c r="B34" s="523">
        <v>7</v>
      </c>
      <c r="C34" s="194"/>
      <c r="D34" s="195" t="s">
        <v>775</v>
      </c>
      <c r="E34" s="531">
        <v>1726473</v>
      </c>
      <c r="F34" s="532">
        <v>0.1996</v>
      </c>
      <c r="G34" s="533">
        <v>5</v>
      </c>
      <c r="H34" s="532">
        <v>0.41549999999999998</v>
      </c>
      <c r="I34" s="533" t="s">
        <v>783</v>
      </c>
      <c r="J34" s="534">
        <v>1314615</v>
      </c>
      <c r="K34" s="535">
        <v>0.76139999999999997</v>
      </c>
    </row>
    <row r="35" spans="2:11" x14ac:dyDescent="0.25">
      <c r="B35" s="523">
        <v>8</v>
      </c>
      <c r="C35" s="194"/>
      <c r="D35" s="195" t="s">
        <v>780</v>
      </c>
      <c r="E35" s="531">
        <v>3162896</v>
      </c>
      <c r="F35" s="532">
        <v>1</v>
      </c>
      <c r="G35" s="533">
        <v>3</v>
      </c>
      <c r="H35" s="532">
        <v>0.5292</v>
      </c>
      <c r="I35" s="533" t="s">
        <v>783</v>
      </c>
      <c r="J35" s="534">
        <v>4071903</v>
      </c>
      <c r="K35" s="535">
        <v>1.2874000000000001</v>
      </c>
    </row>
    <row r="36" spans="2:11" x14ac:dyDescent="0.25">
      <c r="B36" s="523" t="s">
        <v>529</v>
      </c>
      <c r="C36" s="194"/>
      <c r="D36" s="39" t="s">
        <v>1219</v>
      </c>
      <c r="E36" s="531">
        <v>70638359</v>
      </c>
      <c r="F36" s="532">
        <v>6.2199999999999998E-2</v>
      </c>
      <c r="G36" s="533">
        <v>124</v>
      </c>
      <c r="H36" s="532">
        <v>0.54</v>
      </c>
      <c r="I36" s="533" t="s">
        <v>783</v>
      </c>
      <c r="J36" s="534">
        <v>30228340</v>
      </c>
      <c r="K36" s="535">
        <v>0.4279</v>
      </c>
    </row>
    <row r="37" spans="2:11" ht="30" customHeight="1" x14ac:dyDescent="0.25">
      <c r="B37" s="536" t="s">
        <v>1221</v>
      </c>
      <c r="C37" s="1427" t="s">
        <v>1222</v>
      </c>
      <c r="D37" s="1428"/>
      <c r="E37" s="531">
        <v>10714636568</v>
      </c>
      <c r="F37" s="532">
        <v>4.7000000000000002E-3</v>
      </c>
      <c r="G37" s="533">
        <v>534</v>
      </c>
      <c r="H37" s="532">
        <v>0.57240000000000002</v>
      </c>
      <c r="I37" s="533">
        <v>1</v>
      </c>
      <c r="J37" s="534">
        <v>4206169790</v>
      </c>
      <c r="K37" s="535">
        <v>0.3926</v>
      </c>
    </row>
  </sheetData>
  <mergeCells count="20">
    <mergeCell ref="D8:D9"/>
    <mergeCell ref="E8:E9"/>
    <mergeCell ref="F8:F9"/>
    <mergeCell ref="G8:G9"/>
    <mergeCell ref="H8:H9"/>
    <mergeCell ref="B2:K2"/>
    <mergeCell ref="J25:J26"/>
    <mergeCell ref="K25:K26"/>
    <mergeCell ref="C37:D37"/>
    <mergeCell ref="I8:I9"/>
    <mergeCell ref="J8:J9"/>
    <mergeCell ref="K8:K9"/>
    <mergeCell ref="C25:C26"/>
    <mergeCell ref="D25:D26"/>
    <mergeCell ref="E25:E26"/>
    <mergeCell ref="F25:F26"/>
    <mergeCell ref="G25:G26"/>
    <mergeCell ref="H25:H26"/>
    <mergeCell ref="I25:I26"/>
    <mergeCell ref="C8:C9"/>
  </mergeCells>
  <pageMargins left="0.70866141732283472" right="0.70866141732283472" top="0.74803149606299213" bottom="0.74803149606299213" header="0.31496062992125984" footer="0.31496062992125984"/>
  <pageSetup paperSize="9" scale="2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4485D-BCAB-4F45-913A-6FE46D6D2E8C}">
  <sheetPr>
    <tabColor rgb="FF00A976"/>
  </sheetPr>
  <dimension ref="A2:H20"/>
  <sheetViews>
    <sheetView workbookViewId="0">
      <selection activeCell="B2" sqref="B2:F2"/>
    </sheetView>
  </sheetViews>
  <sheetFormatPr defaultColWidth="9" defaultRowHeight="15" x14ac:dyDescent="0.25"/>
  <cols>
    <col min="1" max="1" width="2.375" style="76" customWidth="1"/>
    <col min="2" max="2" width="5" style="76" customWidth="1"/>
    <col min="3" max="3" width="64.75" style="76" customWidth="1"/>
    <col min="4" max="5" width="23.25" style="76" customWidth="1"/>
    <col min="6" max="6" width="10.625" style="76" customWidth="1"/>
    <col min="7" max="7" width="2.375" style="76" customWidth="1"/>
    <col min="8" max="16384" width="9" style="76"/>
  </cols>
  <sheetData>
    <row r="2" spans="1:8" s="55" customFormat="1" ht="15.75" x14ac:dyDescent="0.25">
      <c r="B2" s="1226" t="s">
        <v>7</v>
      </c>
      <c r="C2" s="1221"/>
      <c r="D2" s="1221"/>
      <c r="E2" s="1221"/>
      <c r="F2" s="1221"/>
    </row>
    <row r="4" spans="1:8" s="69" customFormat="1" ht="25.5" x14ac:dyDescent="0.2">
      <c r="A4" s="1185"/>
      <c r="B4" s="783"/>
      <c r="C4" s="784"/>
      <c r="D4" s="782" t="s">
        <v>270</v>
      </c>
      <c r="E4" s="782" t="s">
        <v>271</v>
      </c>
      <c r="F4" s="782" t="s">
        <v>272</v>
      </c>
    </row>
    <row r="5" spans="1:8" s="69" customFormat="1" ht="12.75" x14ac:dyDescent="0.2">
      <c r="A5" s="1185"/>
      <c r="B5" s="783"/>
      <c r="C5" s="784"/>
      <c r="D5" s="1227" t="s">
        <v>273</v>
      </c>
      <c r="E5" s="1228"/>
      <c r="F5" s="782"/>
    </row>
    <row r="6" spans="1:8" s="69" customFormat="1" ht="12.75" x14ac:dyDescent="0.2">
      <c r="B6" s="1223" t="s">
        <v>274</v>
      </c>
      <c r="C6" s="1224"/>
      <c r="D6" s="1224"/>
      <c r="E6" s="1224"/>
      <c r="F6" s="1224"/>
    </row>
    <row r="7" spans="1:8" s="69" customFormat="1" ht="12.75" x14ac:dyDescent="0.2">
      <c r="B7" s="70">
        <v>8</v>
      </c>
      <c r="C7" s="71" t="s">
        <v>275</v>
      </c>
      <c r="D7" s="72">
        <v>3394.511</v>
      </c>
      <c r="E7" s="72">
        <v>3394.5105747100001</v>
      </c>
      <c r="F7" s="73" t="s">
        <v>72</v>
      </c>
    </row>
    <row r="8" spans="1:8" s="69" customFormat="1" ht="12.75" x14ac:dyDescent="0.2">
      <c r="B8" s="70">
        <v>10</v>
      </c>
      <c r="C8" s="71" t="s">
        <v>276</v>
      </c>
      <c r="D8" s="72">
        <v>646.23400000000004</v>
      </c>
      <c r="E8" s="72">
        <v>646.23400000000004</v>
      </c>
      <c r="F8" s="73" t="s">
        <v>257</v>
      </c>
    </row>
    <row r="9" spans="1:8" s="69" customFormat="1" ht="12.75" x14ac:dyDescent="0.2">
      <c r="B9" s="70">
        <v>14</v>
      </c>
      <c r="C9" s="74" t="s">
        <v>277</v>
      </c>
      <c r="D9" s="72">
        <v>779674.84</v>
      </c>
      <c r="E9" s="72"/>
      <c r="F9" s="73"/>
      <c r="H9" s="75"/>
    </row>
    <row r="10" spans="1:8" s="69" customFormat="1" ht="12.75" x14ac:dyDescent="0.2">
      <c r="B10" s="1223" t="s">
        <v>278</v>
      </c>
      <c r="C10" s="1224"/>
      <c r="D10" s="1224"/>
      <c r="E10" s="1224"/>
      <c r="F10" s="1224"/>
    </row>
    <row r="11" spans="1:8" s="69" customFormat="1" ht="12.75" x14ac:dyDescent="0.2">
      <c r="B11" s="70">
        <v>8</v>
      </c>
      <c r="C11" s="71" t="s">
        <v>279</v>
      </c>
      <c r="D11" s="72">
        <v>6142.5219999999999</v>
      </c>
      <c r="E11" s="72">
        <v>6130.02</v>
      </c>
      <c r="F11" s="73" t="s">
        <v>214</v>
      </c>
    </row>
    <row r="12" spans="1:8" s="69" customFormat="1" ht="12.75" x14ac:dyDescent="0.2">
      <c r="B12" s="70">
        <v>9</v>
      </c>
      <c r="C12" s="74" t="s">
        <v>280</v>
      </c>
      <c r="D12" s="72">
        <v>733788.94</v>
      </c>
      <c r="E12" s="72"/>
      <c r="F12" s="73"/>
    </row>
    <row r="13" spans="1:8" s="69" customFormat="1" ht="12.75" x14ac:dyDescent="0.2">
      <c r="B13" s="1223" t="s">
        <v>281</v>
      </c>
      <c r="C13" s="1224"/>
      <c r="D13" s="1224"/>
      <c r="E13" s="1224"/>
      <c r="F13" s="1225"/>
    </row>
    <row r="14" spans="1:8" s="69" customFormat="1" ht="12.75" x14ac:dyDescent="0.2">
      <c r="B14" s="70">
        <v>1</v>
      </c>
      <c r="C14" s="71" t="s">
        <v>282</v>
      </c>
      <c r="D14" s="72">
        <v>642.721</v>
      </c>
      <c r="E14" s="72">
        <v>642.721</v>
      </c>
      <c r="F14" s="71" t="s">
        <v>68</v>
      </c>
    </row>
    <row r="15" spans="1:8" s="69" customFormat="1" ht="12.75" x14ac:dyDescent="0.2">
      <c r="B15" s="70">
        <v>2</v>
      </c>
      <c r="C15" s="71" t="s">
        <v>283</v>
      </c>
      <c r="D15" s="72">
        <v>163.89099999999999</v>
      </c>
      <c r="E15" s="72">
        <v>163.89100000000013</v>
      </c>
      <c r="F15" s="71" t="s">
        <v>69</v>
      </c>
    </row>
    <row r="16" spans="1:8" s="69" customFormat="1" ht="12.75" x14ac:dyDescent="0.2">
      <c r="B16" s="70">
        <v>3</v>
      </c>
      <c r="C16" s="71" t="s">
        <v>284</v>
      </c>
      <c r="D16" s="72">
        <v>41766.072999999997</v>
      </c>
      <c r="E16" s="72">
        <v>41266.073000000004</v>
      </c>
      <c r="F16" s="71" t="s">
        <v>285</v>
      </c>
    </row>
    <row r="17" spans="2:8" s="69" customFormat="1" ht="12.75" x14ac:dyDescent="0.2">
      <c r="B17" s="70">
        <v>4</v>
      </c>
      <c r="C17" s="71" t="s">
        <v>286</v>
      </c>
      <c r="D17" s="72">
        <v>3313.2150000000001</v>
      </c>
      <c r="E17" s="72">
        <v>3280.45</v>
      </c>
      <c r="F17" s="71" t="s">
        <v>189</v>
      </c>
    </row>
    <row r="18" spans="2:8" s="69" customFormat="1" ht="12.75" x14ac:dyDescent="0.2">
      <c r="B18" s="70">
        <v>5</v>
      </c>
      <c r="C18" s="74" t="s">
        <v>287</v>
      </c>
      <c r="D18" s="72">
        <v>45885.9</v>
      </c>
      <c r="E18" s="72"/>
      <c r="F18" s="71"/>
      <c r="H18" s="75" t="s">
        <v>288</v>
      </c>
    </row>
    <row r="20" spans="2:8" x14ac:dyDescent="0.25">
      <c r="D20" s="77"/>
    </row>
  </sheetData>
  <mergeCells count="5">
    <mergeCell ref="B2:F2"/>
    <mergeCell ref="D5:E5"/>
    <mergeCell ref="B6:F6"/>
    <mergeCell ref="B10:F10"/>
    <mergeCell ref="B13:F13"/>
  </mergeCells>
  <pageMargins left="0.7" right="0.7" top="0.75" bottom="0.75" header="0.3" footer="0.3"/>
  <pageSetup paperSize="9" scale="58" orientation="portrait" r:id="rId1"/>
  <colBreaks count="1" manualBreakCount="1">
    <brk id="7"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1E022-A880-4E58-8A86-03945FB97468}">
  <sheetPr codeName="Sheet41">
    <tabColor rgb="FF00A976"/>
    <pageSetUpPr fitToPage="1"/>
  </sheetPr>
  <dimension ref="B1:N30"/>
  <sheetViews>
    <sheetView showGridLines="0" zoomScale="70" zoomScaleNormal="70" zoomScalePageLayoutView="80" workbookViewId="0">
      <selection activeCell="H27" sqref="H27"/>
    </sheetView>
  </sheetViews>
  <sheetFormatPr defaultColWidth="8" defaultRowHeight="15" x14ac:dyDescent="0.25"/>
  <cols>
    <col min="1" max="1" width="3.125" style="170" customWidth="1"/>
    <col min="2" max="2" width="6.75" style="170" customWidth="1"/>
    <col min="3" max="3" width="20.875" style="170" customWidth="1"/>
    <col min="4" max="4" width="15.125" style="170" customWidth="1"/>
    <col min="5" max="5" width="14.5" style="170" customWidth="1"/>
    <col min="6" max="6" width="16.125" style="170" customWidth="1"/>
    <col min="7" max="7" width="15.5" style="170" customWidth="1"/>
    <col min="8" max="8" width="17.125" style="170" customWidth="1"/>
    <col min="9" max="9" width="19.125" style="170" customWidth="1"/>
    <col min="10" max="10" width="18.25" style="170" customWidth="1"/>
    <col min="11" max="11" width="21.75" style="170" customWidth="1"/>
    <col min="12" max="16384" width="8" style="170"/>
  </cols>
  <sheetData>
    <row r="1" spans="2:11" ht="9.9499999999999993" customHeight="1" x14ac:dyDescent="0.25"/>
    <row r="2" spans="2:11" ht="20.25" x14ac:dyDescent="0.3">
      <c r="B2" s="1217" t="s">
        <v>1223</v>
      </c>
      <c r="C2" s="1217"/>
      <c r="D2" s="1217"/>
      <c r="E2" s="1217"/>
      <c r="F2" s="1217"/>
      <c r="G2" s="1217"/>
      <c r="H2" s="1217"/>
      <c r="I2" s="1217"/>
      <c r="J2" s="1217"/>
      <c r="K2" s="1217"/>
    </row>
    <row r="3" spans="2:11" ht="15.75" x14ac:dyDescent="0.25">
      <c r="C3" s="494" t="s">
        <v>1224</v>
      </c>
    </row>
    <row r="5" spans="2:11" x14ac:dyDescent="0.25">
      <c r="B5" s="786"/>
      <c r="C5" s="846"/>
      <c r="D5" s="855" t="s">
        <v>68</v>
      </c>
      <c r="E5" s="855" t="s">
        <v>69</v>
      </c>
      <c r="F5" s="855" t="s">
        <v>70</v>
      </c>
      <c r="G5" s="855" t="s">
        <v>71</v>
      </c>
      <c r="H5" s="855" t="s">
        <v>72</v>
      </c>
      <c r="I5" s="855" t="s">
        <v>189</v>
      </c>
      <c r="J5" s="855" t="s">
        <v>214</v>
      </c>
      <c r="K5" s="855" t="s">
        <v>257</v>
      </c>
    </row>
    <row r="6" spans="2:11" ht="15" customHeight="1" x14ac:dyDescent="0.25">
      <c r="B6" s="786"/>
      <c r="C6" s="846"/>
      <c r="D6" s="1419" t="s">
        <v>1225</v>
      </c>
      <c r="E6" s="1419"/>
      <c r="F6" s="1419"/>
      <c r="G6" s="1419"/>
      <c r="H6" s="1423" t="s">
        <v>1226</v>
      </c>
      <c r="I6" s="1424"/>
      <c r="J6" s="1424"/>
      <c r="K6" s="1425"/>
    </row>
    <row r="7" spans="2:11" ht="21" customHeight="1" x14ac:dyDescent="0.25">
      <c r="B7" s="786"/>
      <c r="C7" s="1429" t="s">
        <v>1227</v>
      </c>
      <c r="D7" s="1419" t="s">
        <v>1228</v>
      </c>
      <c r="E7" s="1419"/>
      <c r="F7" s="1419" t="s">
        <v>1229</v>
      </c>
      <c r="G7" s="1419"/>
      <c r="H7" s="1423" t="s">
        <v>1228</v>
      </c>
      <c r="I7" s="1425"/>
      <c r="J7" s="1423" t="s">
        <v>1229</v>
      </c>
      <c r="K7" s="1425"/>
    </row>
    <row r="8" spans="2:11" x14ac:dyDescent="0.25">
      <c r="B8" s="786" t="s">
        <v>73</v>
      </c>
      <c r="C8" s="1429"/>
      <c r="D8" s="855" t="s">
        <v>1230</v>
      </c>
      <c r="E8" s="855" t="s">
        <v>1231</v>
      </c>
      <c r="F8" s="855" t="s">
        <v>1230</v>
      </c>
      <c r="G8" s="855" t="s">
        <v>1231</v>
      </c>
      <c r="H8" s="855" t="s">
        <v>1230</v>
      </c>
      <c r="I8" s="855" t="s">
        <v>1231</v>
      </c>
      <c r="J8" s="855" t="s">
        <v>1230</v>
      </c>
      <c r="K8" s="855" t="s">
        <v>1231</v>
      </c>
    </row>
    <row r="9" spans="2:11" ht="39" customHeight="1" x14ac:dyDescent="0.25">
      <c r="B9" s="522">
        <v>1</v>
      </c>
      <c r="C9" s="65" t="s">
        <v>1232</v>
      </c>
      <c r="D9" s="725">
        <v>3026.9528869999999</v>
      </c>
      <c r="E9" s="725">
        <v>23.43</v>
      </c>
      <c r="F9" s="725">
        <v>0</v>
      </c>
      <c r="G9" s="725">
        <v>506.12548900000002</v>
      </c>
      <c r="H9" s="725">
        <v>0</v>
      </c>
      <c r="I9" s="725">
        <v>34327.456237999999</v>
      </c>
      <c r="J9" s="725">
        <v>0</v>
      </c>
      <c r="K9" s="725">
        <v>0</v>
      </c>
    </row>
    <row r="10" spans="2:11" ht="45.75" customHeight="1" x14ac:dyDescent="0.25">
      <c r="B10" s="522">
        <v>2</v>
      </c>
      <c r="C10" s="65" t="s">
        <v>1233</v>
      </c>
      <c r="D10" s="725">
        <v>238.29627600000001</v>
      </c>
      <c r="E10" s="725">
        <v>3619.6178880000002</v>
      </c>
      <c r="F10" s="725">
        <v>1082.3048329999999</v>
      </c>
      <c r="G10" s="725">
        <v>3310.411756</v>
      </c>
      <c r="H10" s="725">
        <v>0</v>
      </c>
      <c r="I10" s="725">
        <v>0</v>
      </c>
      <c r="J10" s="725">
        <v>0</v>
      </c>
      <c r="K10" s="725">
        <v>0</v>
      </c>
    </row>
    <row r="11" spans="2:11" x14ac:dyDescent="0.25">
      <c r="B11" s="522">
        <v>3</v>
      </c>
      <c r="C11" s="65" t="s">
        <v>1234</v>
      </c>
      <c r="D11" s="725">
        <v>0</v>
      </c>
      <c r="E11" s="725">
        <v>987.00552400000004</v>
      </c>
      <c r="F11" s="725">
        <v>0</v>
      </c>
      <c r="G11" s="725">
        <v>1660.255404</v>
      </c>
      <c r="H11" s="725">
        <v>0</v>
      </c>
      <c r="I11" s="725">
        <v>0</v>
      </c>
      <c r="J11" s="725">
        <v>0</v>
      </c>
      <c r="K11" s="725">
        <v>0</v>
      </c>
    </row>
    <row r="12" spans="2:11" x14ac:dyDescent="0.25">
      <c r="B12" s="522">
        <v>4</v>
      </c>
      <c r="C12" s="65" t="s">
        <v>1235</v>
      </c>
      <c r="D12" s="725">
        <v>0</v>
      </c>
      <c r="E12" s="725">
        <v>731.99952299999995</v>
      </c>
      <c r="F12" s="725">
        <v>0</v>
      </c>
      <c r="G12" s="725">
        <v>43.131743999999998</v>
      </c>
      <c r="H12" s="725">
        <v>0</v>
      </c>
      <c r="I12" s="725">
        <v>0</v>
      </c>
      <c r="J12" s="725">
        <v>0</v>
      </c>
      <c r="K12" s="725">
        <v>0</v>
      </c>
    </row>
    <row r="13" spans="2:11" x14ac:dyDescent="0.25">
      <c r="B13" s="522">
        <v>5</v>
      </c>
      <c r="C13" s="65" t="s">
        <v>1236</v>
      </c>
      <c r="D13" s="725">
        <v>0</v>
      </c>
      <c r="E13" s="725">
        <v>0</v>
      </c>
      <c r="F13" s="725">
        <v>0</v>
      </c>
      <c r="G13" s="725">
        <v>0</v>
      </c>
      <c r="H13" s="725">
        <v>0</v>
      </c>
      <c r="I13" s="725">
        <v>0</v>
      </c>
      <c r="J13" s="725">
        <v>0</v>
      </c>
      <c r="K13" s="725">
        <v>0</v>
      </c>
    </row>
    <row r="14" spans="2:11" x14ac:dyDescent="0.25">
      <c r="B14" s="522">
        <v>6</v>
      </c>
      <c r="C14" s="65" t="s">
        <v>1237</v>
      </c>
      <c r="D14" s="725">
        <v>0</v>
      </c>
      <c r="E14" s="725">
        <v>0</v>
      </c>
      <c r="F14" s="725">
        <v>0</v>
      </c>
      <c r="G14" s="725">
        <v>0</v>
      </c>
      <c r="H14" s="725">
        <v>0</v>
      </c>
      <c r="I14" s="725">
        <v>0</v>
      </c>
      <c r="J14" s="725">
        <v>0</v>
      </c>
      <c r="K14" s="725">
        <v>0</v>
      </c>
    </row>
    <row r="15" spans="2:11" x14ac:dyDescent="0.25">
      <c r="B15" s="522">
        <v>7</v>
      </c>
      <c r="C15" s="65" t="s">
        <v>1238</v>
      </c>
      <c r="D15" s="725">
        <v>0</v>
      </c>
      <c r="E15" s="725">
        <v>0</v>
      </c>
      <c r="F15" s="725">
        <v>0</v>
      </c>
      <c r="G15" s="725">
        <v>0</v>
      </c>
      <c r="H15" s="725">
        <v>0</v>
      </c>
      <c r="I15" s="725">
        <v>0</v>
      </c>
      <c r="J15" s="725">
        <v>0</v>
      </c>
      <c r="K15" s="725">
        <v>0</v>
      </c>
    </row>
    <row r="16" spans="2:11" x14ac:dyDescent="0.25">
      <c r="B16" s="522">
        <v>8</v>
      </c>
      <c r="C16" s="65" t="s">
        <v>1239</v>
      </c>
      <c r="D16" s="725">
        <v>0</v>
      </c>
      <c r="E16" s="725">
        <v>215.25209899999999</v>
      </c>
      <c r="F16" s="725">
        <v>0</v>
      </c>
      <c r="G16" s="725">
        <v>1430.5535520000001</v>
      </c>
      <c r="H16" s="725">
        <v>0</v>
      </c>
      <c r="I16" s="725">
        <v>56437.301417000002</v>
      </c>
      <c r="J16" s="725">
        <v>0</v>
      </c>
      <c r="K16" s="725">
        <v>0</v>
      </c>
    </row>
    <row r="17" spans="2:14" x14ac:dyDescent="0.25">
      <c r="B17" s="176">
        <v>9</v>
      </c>
      <c r="C17" s="504" t="s">
        <v>464</v>
      </c>
      <c r="D17" s="725">
        <v>3265.2491620000001</v>
      </c>
      <c r="E17" s="725">
        <v>5577.3050350000003</v>
      </c>
      <c r="F17" s="725">
        <v>1082.3048329999999</v>
      </c>
      <c r="G17" s="725">
        <v>6950.4779449999996</v>
      </c>
      <c r="H17" s="725">
        <v>0</v>
      </c>
      <c r="I17" s="725">
        <v>90764.757654999994</v>
      </c>
      <c r="J17" s="725">
        <v>0</v>
      </c>
      <c r="K17" s="725">
        <v>0</v>
      </c>
    </row>
    <row r="18" spans="2:14" x14ac:dyDescent="0.25">
      <c r="C18" s="199"/>
      <c r="D18" s="199"/>
      <c r="E18" s="199"/>
      <c r="F18" s="199"/>
      <c r="G18" s="199"/>
      <c r="H18" s="199"/>
      <c r="I18" s="199"/>
      <c r="J18" s="199"/>
      <c r="K18" s="199"/>
    </row>
    <row r="19" spans="2:14" x14ac:dyDescent="0.25">
      <c r="N19" s="507"/>
    </row>
    <row r="20" spans="2:14" x14ac:dyDescent="0.25">
      <c r="D20" s="537"/>
      <c r="E20" s="537"/>
      <c r="F20" s="537"/>
      <c r="G20" s="537"/>
    </row>
    <row r="21" spans="2:14" x14ac:dyDescent="0.25">
      <c r="D21" s="537"/>
      <c r="E21" s="538"/>
      <c r="F21" s="538"/>
      <c r="G21" s="537"/>
    </row>
    <row r="22" spans="2:14" x14ac:dyDescent="0.25">
      <c r="D22" s="537"/>
      <c r="E22" s="724"/>
      <c r="F22" s="538"/>
      <c r="G22" s="537"/>
    </row>
    <row r="23" spans="2:14" x14ac:dyDescent="0.25">
      <c r="D23" s="537"/>
      <c r="E23" s="538"/>
      <c r="F23" s="538"/>
      <c r="G23" s="537"/>
    </row>
    <row r="24" spans="2:14" x14ac:dyDescent="0.25">
      <c r="D24" s="537"/>
      <c r="E24" s="538"/>
      <c r="F24" s="538"/>
      <c r="G24" s="537"/>
    </row>
    <row r="25" spans="2:14" x14ac:dyDescent="0.25">
      <c r="D25" s="537"/>
      <c r="E25" s="538"/>
      <c r="F25" s="538"/>
      <c r="G25" s="537"/>
    </row>
    <row r="26" spans="2:14" x14ac:dyDescent="0.25">
      <c r="D26" s="537"/>
      <c r="E26" s="538"/>
      <c r="F26" s="538"/>
      <c r="G26" s="537"/>
    </row>
    <row r="27" spans="2:14" x14ac:dyDescent="0.25">
      <c r="D27" s="537"/>
      <c r="E27" s="538"/>
      <c r="F27" s="538"/>
      <c r="G27" s="537"/>
    </row>
    <row r="28" spans="2:14" x14ac:dyDescent="0.25">
      <c r="D28" s="537"/>
      <c r="E28" s="538"/>
      <c r="F28" s="538"/>
      <c r="G28" s="537"/>
    </row>
    <row r="29" spans="2:14" x14ac:dyDescent="0.25">
      <c r="D29" s="537"/>
      <c r="E29" s="539"/>
      <c r="F29" s="539"/>
      <c r="G29" s="537"/>
    </row>
    <row r="30" spans="2:14" x14ac:dyDescent="0.25">
      <c r="D30" s="537"/>
      <c r="E30" s="537"/>
      <c r="F30" s="537"/>
      <c r="G30" s="537"/>
    </row>
  </sheetData>
  <mergeCells count="8">
    <mergeCell ref="B2:K2"/>
    <mergeCell ref="D6:G6"/>
    <mergeCell ref="H6:K6"/>
    <mergeCell ref="C7:C8"/>
    <mergeCell ref="D7:E7"/>
    <mergeCell ref="F7:G7"/>
    <mergeCell ref="H7:I7"/>
    <mergeCell ref="J7:K7"/>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3E0BC-9E5B-426A-9ACF-46828363F099}">
  <sheetPr codeName="Sheet42">
    <tabColor rgb="FF00A976"/>
    <pageSetUpPr fitToPage="1"/>
  </sheetPr>
  <dimension ref="B1:I18"/>
  <sheetViews>
    <sheetView showGridLines="0" zoomScaleNormal="100" zoomScalePageLayoutView="80" workbookViewId="0">
      <selection activeCell="F21" sqref="F21"/>
    </sheetView>
  </sheetViews>
  <sheetFormatPr defaultColWidth="8" defaultRowHeight="15" x14ac:dyDescent="0.25"/>
  <cols>
    <col min="1" max="1" width="3.125" style="170" customWidth="1"/>
    <col min="2" max="2" width="8" style="170"/>
    <col min="3" max="3" width="32.75" style="170" customWidth="1"/>
    <col min="4" max="4" width="18.75" style="170" customWidth="1"/>
    <col min="5" max="5" width="19.25" style="170" customWidth="1"/>
    <col min="6" max="16384" width="8" style="170"/>
  </cols>
  <sheetData>
    <row r="1" spans="2:9" ht="9.9499999999999993" customHeight="1" x14ac:dyDescent="0.25"/>
    <row r="2" spans="2:9" ht="20.25" x14ac:dyDescent="0.3">
      <c r="B2" s="1217" t="s">
        <v>51</v>
      </c>
      <c r="C2" s="1217"/>
      <c r="D2" s="1217"/>
      <c r="E2" s="1217"/>
    </row>
    <row r="3" spans="2:9" ht="15.75" x14ac:dyDescent="0.25">
      <c r="C3" s="494" t="s">
        <v>1240</v>
      </c>
    </row>
    <row r="4" spans="2:9" x14ac:dyDescent="0.25">
      <c r="C4" s="319"/>
      <c r="D4" s="496"/>
      <c r="E4" s="496"/>
    </row>
    <row r="5" spans="2:9" ht="20.100000000000001" customHeight="1" x14ac:dyDescent="0.25">
      <c r="B5" s="786"/>
      <c r="C5" s="846"/>
      <c r="D5" s="855" t="s">
        <v>68</v>
      </c>
      <c r="E5" s="1010" t="s">
        <v>69</v>
      </c>
    </row>
    <row r="6" spans="2:9" ht="20.100000000000001" customHeight="1" x14ac:dyDescent="0.25">
      <c r="B6" s="786" t="s">
        <v>73</v>
      </c>
      <c r="C6" s="846"/>
      <c r="D6" s="856" t="s">
        <v>1241</v>
      </c>
      <c r="E6" s="855" t="s">
        <v>1242</v>
      </c>
    </row>
    <row r="7" spans="2:9" ht="20.100000000000001" customHeight="1" x14ac:dyDescent="0.25">
      <c r="B7" s="540" t="s">
        <v>1243</v>
      </c>
      <c r="C7" s="541"/>
      <c r="D7" s="542"/>
      <c r="E7" s="543"/>
      <c r="F7" s="507"/>
      <c r="I7" s="507"/>
    </row>
    <row r="8" spans="2:9" ht="27.75" customHeight="1" x14ac:dyDescent="0.25">
      <c r="B8" s="176">
        <v>1</v>
      </c>
      <c r="C8" s="544" t="s">
        <v>1244</v>
      </c>
      <c r="D8" s="269">
        <v>168.41569999999999</v>
      </c>
      <c r="E8" s="269">
        <v>168.41569999999999</v>
      </c>
    </row>
    <row r="9" spans="2:9" x14ac:dyDescent="0.25">
      <c r="B9" s="176">
        <v>2</v>
      </c>
      <c r="C9" s="544" t="s">
        <v>1245</v>
      </c>
      <c r="D9" s="269">
        <v>259.76189799999997</v>
      </c>
      <c r="E9" s="269">
        <v>215.64013800000001</v>
      </c>
    </row>
    <row r="10" spans="2:9" x14ac:dyDescent="0.25">
      <c r="B10" s="176">
        <v>3</v>
      </c>
      <c r="C10" s="544" t="s">
        <v>1246</v>
      </c>
      <c r="D10" s="269">
        <v>0</v>
      </c>
      <c r="E10" s="269">
        <v>0</v>
      </c>
    </row>
    <row r="11" spans="2:9" x14ac:dyDescent="0.25">
      <c r="B11" s="176">
        <v>4</v>
      </c>
      <c r="C11" s="544" t="s">
        <v>1247</v>
      </c>
      <c r="D11" s="269">
        <v>0</v>
      </c>
      <c r="E11" s="269">
        <v>0</v>
      </c>
    </row>
    <row r="12" spans="2:9" x14ac:dyDescent="0.25">
      <c r="B12" s="176">
        <v>5</v>
      </c>
      <c r="C12" s="544" t="s">
        <v>1248</v>
      </c>
      <c r="D12" s="269">
        <v>0</v>
      </c>
      <c r="E12" s="269">
        <v>0</v>
      </c>
    </row>
    <row r="13" spans="2:9" ht="27.75" customHeight="1" x14ac:dyDescent="0.25">
      <c r="B13" s="176">
        <v>6</v>
      </c>
      <c r="C13" s="540" t="s">
        <v>1249</v>
      </c>
      <c r="D13" s="269">
        <v>428.17759799999999</v>
      </c>
      <c r="E13" s="269">
        <v>384.05583799999999</v>
      </c>
    </row>
    <row r="14" spans="2:9" ht="20.100000000000001" customHeight="1" x14ac:dyDescent="0.25">
      <c r="B14" s="545" t="s">
        <v>1250</v>
      </c>
      <c r="C14" s="726"/>
      <c r="D14" s="269">
        <v>0</v>
      </c>
      <c r="E14" s="269">
        <v>0</v>
      </c>
      <c r="F14" s="507"/>
    </row>
    <row r="15" spans="2:9" ht="20.100000000000001" customHeight="1" x14ac:dyDescent="0.25">
      <c r="B15" s="522">
        <v>7</v>
      </c>
      <c r="C15" s="544" t="s">
        <v>1251</v>
      </c>
      <c r="D15" s="269">
        <v>0</v>
      </c>
      <c r="E15" s="269">
        <v>26.39611</v>
      </c>
      <c r="I15" s="507"/>
    </row>
    <row r="16" spans="2:9" ht="20.100000000000001" customHeight="1" x14ac:dyDescent="0.25">
      <c r="B16" s="522">
        <v>8</v>
      </c>
      <c r="C16" s="544" t="s">
        <v>1252</v>
      </c>
      <c r="D16" s="269">
        <v>-30.556336999999999</v>
      </c>
      <c r="E16" s="269">
        <v>0</v>
      </c>
    </row>
    <row r="18" spans="4:4" x14ac:dyDescent="0.25">
      <c r="D18" s="332"/>
    </row>
  </sheetData>
  <mergeCells count="1">
    <mergeCell ref="B2:E2"/>
  </mergeCells>
  <pageMargins left="0.70866141732283472" right="0.70866141732283472" top="0.74803149606299213" bottom="0.74803149606299213" header="0.31496062992125984" footer="0.31496062992125984"/>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7720-6553-4011-9ECD-4D927CA15F5B}">
  <sheetPr codeName="Sheet43">
    <tabColor rgb="FF00A976"/>
    <pageSetUpPr fitToPage="1"/>
  </sheetPr>
  <dimension ref="B1:I26"/>
  <sheetViews>
    <sheetView showGridLines="0" zoomScaleNormal="100" zoomScalePageLayoutView="90" workbookViewId="0">
      <selection activeCell="B6" sqref="B5:E6"/>
    </sheetView>
  </sheetViews>
  <sheetFormatPr defaultColWidth="8" defaultRowHeight="15" x14ac:dyDescent="0.25"/>
  <cols>
    <col min="1" max="1" width="3.125" style="37" customWidth="1"/>
    <col min="2" max="2" width="8" style="37"/>
    <col min="3" max="3" width="75.875" style="37" customWidth="1"/>
    <col min="4" max="4" width="21.75" style="37" customWidth="1"/>
    <col min="5" max="5" width="21.375" style="37" customWidth="1"/>
    <col min="6" max="8" width="8" style="37"/>
    <col min="9" max="9" width="13.25" style="37" bestFit="1" customWidth="1"/>
    <col min="10" max="16384" width="8" style="37"/>
  </cols>
  <sheetData>
    <row r="1" spans="2:5" ht="9.9499999999999993" customHeight="1" x14ac:dyDescent="0.25"/>
    <row r="2" spans="2:5" ht="20.25" x14ac:dyDescent="0.3">
      <c r="B2" s="1217" t="s">
        <v>52</v>
      </c>
      <c r="C2" s="1217"/>
      <c r="D2" s="1217"/>
      <c r="E2" s="1217"/>
    </row>
    <row r="3" spans="2:5" ht="15.75" x14ac:dyDescent="0.25">
      <c r="C3" s="546" t="s">
        <v>554</v>
      </c>
    </row>
    <row r="4" spans="2:5" ht="20.100000000000001" customHeight="1" x14ac:dyDescent="0.25">
      <c r="B4" s="547"/>
      <c r="C4" s="548"/>
      <c r="D4" s="547"/>
      <c r="E4" s="547"/>
    </row>
    <row r="5" spans="2:5" ht="20.100000000000001" customHeight="1" x14ac:dyDescent="0.25">
      <c r="B5" s="1011"/>
      <c r="C5" s="1012"/>
      <c r="D5" s="855" t="s">
        <v>68</v>
      </c>
      <c r="E5" s="855" t="s">
        <v>69</v>
      </c>
    </row>
    <row r="6" spans="2:5" ht="30" customHeight="1" x14ac:dyDescent="0.25">
      <c r="B6" s="1011" t="s">
        <v>73</v>
      </c>
      <c r="C6" s="1012"/>
      <c r="D6" s="855" t="s">
        <v>1253</v>
      </c>
      <c r="E6" s="855" t="s">
        <v>692</v>
      </c>
    </row>
    <row r="7" spans="2:5" ht="20.100000000000001" customHeight="1" x14ac:dyDescent="0.25">
      <c r="B7" s="549">
        <v>1</v>
      </c>
      <c r="C7" s="66" t="s">
        <v>1254</v>
      </c>
      <c r="D7" s="727"/>
      <c r="E7" s="251">
        <v>8.3933230000000005</v>
      </c>
    </row>
    <row r="8" spans="2:5" ht="29.25" customHeight="1" x14ac:dyDescent="0.25">
      <c r="B8" s="374">
        <v>2</v>
      </c>
      <c r="C8" s="721" t="s">
        <v>1255</v>
      </c>
      <c r="D8" s="251">
        <v>419.66613899999999</v>
      </c>
      <c r="E8" s="251">
        <v>8.3933230000000005</v>
      </c>
    </row>
    <row r="9" spans="2:5" ht="20.100000000000001" customHeight="1" x14ac:dyDescent="0.25">
      <c r="B9" s="374">
        <v>3</v>
      </c>
      <c r="C9" s="721" t="s">
        <v>1256</v>
      </c>
      <c r="D9" s="251">
        <v>161.142989</v>
      </c>
      <c r="E9" s="251">
        <v>3.2228599999999998</v>
      </c>
    </row>
    <row r="10" spans="2:5" ht="20.100000000000001" customHeight="1" x14ac:dyDescent="0.25">
      <c r="B10" s="374">
        <v>4</v>
      </c>
      <c r="C10" s="721" t="s">
        <v>1257</v>
      </c>
      <c r="D10" s="251">
        <v>258.52314999999999</v>
      </c>
      <c r="E10" s="251">
        <v>5.1704629999999998</v>
      </c>
    </row>
    <row r="11" spans="2:5" ht="20.100000000000001" customHeight="1" x14ac:dyDescent="0.25">
      <c r="B11" s="374">
        <v>5</v>
      </c>
      <c r="C11" s="721" t="s">
        <v>1258</v>
      </c>
      <c r="D11" s="251">
        <v>0</v>
      </c>
      <c r="E11" s="251">
        <v>0</v>
      </c>
    </row>
    <row r="12" spans="2:5" ht="20.100000000000001" customHeight="1" x14ac:dyDescent="0.25">
      <c r="B12" s="374">
        <v>6</v>
      </c>
      <c r="C12" s="721" t="s">
        <v>1259</v>
      </c>
      <c r="D12" s="251">
        <v>0</v>
      </c>
      <c r="E12" s="251">
        <v>0</v>
      </c>
    </row>
    <row r="13" spans="2:5" ht="20.100000000000001" customHeight="1" x14ac:dyDescent="0.25">
      <c r="B13" s="374">
        <v>7</v>
      </c>
      <c r="C13" s="721" t="s">
        <v>1260</v>
      </c>
      <c r="D13" s="251">
        <v>486.54207300000002</v>
      </c>
      <c r="E13" s="729"/>
    </row>
    <row r="14" spans="2:5" ht="20.100000000000001" customHeight="1" x14ac:dyDescent="0.25">
      <c r="B14" s="374">
        <v>8</v>
      </c>
      <c r="C14" s="721" t="s">
        <v>1261</v>
      </c>
      <c r="D14" s="251">
        <v>114.56393300000001</v>
      </c>
      <c r="E14" s="728"/>
    </row>
    <row r="15" spans="2:5" ht="20.100000000000001" customHeight="1" x14ac:dyDescent="0.25">
      <c r="B15" s="374">
        <v>9</v>
      </c>
      <c r="C15" s="721" t="s">
        <v>1262</v>
      </c>
      <c r="D15" s="251">
        <v>0</v>
      </c>
      <c r="E15" s="728"/>
    </row>
    <row r="16" spans="2:5" ht="20.100000000000001" customHeight="1" x14ac:dyDescent="0.25">
      <c r="B16" s="374">
        <v>10</v>
      </c>
      <c r="C16" s="721" t="s">
        <v>1263</v>
      </c>
      <c r="D16" s="251">
        <v>0</v>
      </c>
      <c r="E16" s="728"/>
    </row>
    <row r="17" spans="2:9" ht="20.100000000000001" customHeight="1" x14ac:dyDescent="0.25">
      <c r="B17" s="549">
        <v>11</v>
      </c>
      <c r="C17" s="520" t="s">
        <v>1264</v>
      </c>
      <c r="D17" s="730"/>
      <c r="E17" s="550"/>
    </row>
    <row r="18" spans="2:9" ht="32.25" customHeight="1" x14ac:dyDescent="0.25">
      <c r="B18" s="374">
        <v>12</v>
      </c>
      <c r="C18" s="65" t="s">
        <v>1265</v>
      </c>
      <c r="D18" s="551"/>
      <c r="E18" s="550"/>
    </row>
    <row r="19" spans="2:9" ht="20.100000000000001" customHeight="1" x14ac:dyDescent="0.25">
      <c r="B19" s="374">
        <v>13</v>
      </c>
      <c r="C19" s="65" t="s">
        <v>1256</v>
      </c>
      <c r="D19" s="551"/>
      <c r="E19" s="550"/>
    </row>
    <row r="20" spans="2:9" ht="20.100000000000001" customHeight="1" x14ac:dyDescent="0.25">
      <c r="B20" s="374">
        <v>14</v>
      </c>
      <c r="C20" s="65" t="s">
        <v>1257</v>
      </c>
      <c r="D20" s="551"/>
      <c r="E20" s="550"/>
    </row>
    <row r="21" spans="2:9" ht="20.100000000000001" customHeight="1" x14ac:dyDescent="0.25">
      <c r="B21" s="374">
        <v>15</v>
      </c>
      <c r="C21" s="65" t="s">
        <v>1258</v>
      </c>
      <c r="D21" s="551"/>
      <c r="E21" s="550"/>
      <c r="I21" s="229"/>
    </row>
    <row r="22" spans="2:9" ht="20.100000000000001" customHeight="1" x14ac:dyDescent="0.25">
      <c r="B22" s="374">
        <v>16</v>
      </c>
      <c r="C22" s="65" t="s">
        <v>1259</v>
      </c>
      <c r="D22" s="551"/>
      <c r="E22" s="550"/>
    </row>
    <row r="23" spans="2:9" ht="20.100000000000001" customHeight="1" x14ac:dyDescent="0.25">
      <c r="B23" s="374">
        <v>17</v>
      </c>
      <c r="C23" s="65" t="s">
        <v>1260</v>
      </c>
      <c r="D23" s="551"/>
      <c r="E23" s="552"/>
    </row>
    <row r="24" spans="2:9" ht="20.100000000000001" customHeight="1" x14ac:dyDescent="0.25">
      <c r="B24" s="374">
        <v>18</v>
      </c>
      <c r="C24" s="65" t="s">
        <v>1261</v>
      </c>
      <c r="D24" s="551"/>
      <c r="E24" s="550"/>
    </row>
    <row r="25" spans="2:9" ht="20.100000000000001" customHeight="1" x14ac:dyDescent="0.25">
      <c r="B25" s="374">
        <v>19</v>
      </c>
      <c r="C25" s="65" t="s">
        <v>1262</v>
      </c>
      <c r="D25" s="551"/>
      <c r="E25" s="550"/>
    </row>
    <row r="26" spans="2:9" ht="20.100000000000001" customHeight="1" thickBot="1" x14ac:dyDescent="0.3">
      <c r="B26" s="374">
        <v>20</v>
      </c>
      <c r="C26" s="65" t="s">
        <v>1263</v>
      </c>
      <c r="D26" s="551"/>
      <c r="E26" s="553"/>
    </row>
  </sheetData>
  <mergeCells count="1">
    <mergeCell ref="B2:E2"/>
  </mergeCells>
  <pageMargins left="0.70866141732283472" right="0.70866141732283472" top="0.74803149606299213" bottom="0.74803149606299213" header="0.31496062992125984" footer="0.31496062992125984"/>
  <pageSetup paperSize="9" scale="84" orientation="landscape" r:id="rId1"/>
  <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30286-32DE-48EF-A9F1-8554E166537A}">
  <sheetPr codeName="Sheet44">
    <tabColor rgb="FF00A976"/>
    <pageSetUpPr fitToPage="1"/>
  </sheetPr>
  <dimension ref="B1:R20"/>
  <sheetViews>
    <sheetView showGridLines="0" zoomScale="55" zoomScaleNormal="55" workbookViewId="0">
      <selection activeCell="O9" sqref="O9"/>
    </sheetView>
  </sheetViews>
  <sheetFormatPr defaultColWidth="8" defaultRowHeight="15" x14ac:dyDescent="0.25"/>
  <cols>
    <col min="1" max="1" width="3.125" style="170" customWidth="1"/>
    <col min="2" max="2" width="8" style="170"/>
    <col min="3" max="3" width="23.75" style="170" customWidth="1"/>
    <col min="4" max="14" width="9.5" style="170" customWidth="1"/>
    <col min="15" max="15" width="21.25" style="170" customWidth="1"/>
    <col min="16" max="17" width="13.75" style="170" customWidth="1"/>
    <col min="18" max="18" width="19.25" style="170" customWidth="1"/>
    <col min="19" max="16384" width="8" style="170"/>
  </cols>
  <sheetData>
    <row r="1" spans="2:18" ht="9.9499999999999993" customHeight="1" x14ac:dyDescent="0.25"/>
    <row r="2" spans="2:18" ht="20.25" x14ac:dyDescent="0.3">
      <c r="B2" s="1217" t="s">
        <v>54</v>
      </c>
      <c r="C2" s="1217"/>
      <c r="D2" s="1217"/>
      <c r="E2" s="1217"/>
      <c r="F2" s="1217"/>
      <c r="G2" s="1217"/>
      <c r="H2" s="1217"/>
      <c r="I2" s="1217"/>
      <c r="J2" s="1217"/>
      <c r="K2" s="1217"/>
      <c r="L2" s="1217"/>
      <c r="M2" s="1217"/>
      <c r="N2" s="1217"/>
      <c r="O2" s="1217"/>
      <c r="P2" s="1217"/>
      <c r="Q2" s="1217"/>
      <c r="R2" s="1217"/>
    </row>
    <row r="4" spans="2:18" x14ac:dyDescent="0.25">
      <c r="B4" s="1013"/>
      <c r="C4" s="1014"/>
      <c r="D4" s="897" t="s">
        <v>68</v>
      </c>
      <c r="E4" s="897" t="s">
        <v>69</v>
      </c>
      <c r="F4" s="897" t="s">
        <v>70</v>
      </c>
      <c r="G4" s="897" t="s">
        <v>71</v>
      </c>
      <c r="H4" s="897" t="s">
        <v>72</v>
      </c>
      <c r="I4" s="897" t="s">
        <v>189</v>
      </c>
      <c r="J4" s="897" t="s">
        <v>214</v>
      </c>
      <c r="K4" s="897" t="s">
        <v>257</v>
      </c>
      <c r="L4" s="897" t="s">
        <v>253</v>
      </c>
      <c r="M4" s="897" t="s">
        <v>255</v>
      </c>
      <c r="N4" s="897" t="s">
        <v>614</v>
      </c>
      <c r="O4" s="897" t="s">
        <v>615</v>
      </c>
      <c r="P4" s="897" t="s">
        <v>655</v>
      </c>
      <c r="Q4" s="897" t="s">
        <v>656</v>
      </c>
      <c r="R4" s="897" t="s">
        <v>657</v>
      </c>
    </row>
    <row r="5" spans="2:18" x14ac:dyDescent="0.25">
      <c r="B5" s="1013"/>
      <c r="C5" s="1014"/>
      <c r="D5" s="1437" t="s">
        <v>1266</v>
      </c>
      <c r="E5" s="1437"/>
      <c r="F5" s="1437"/>
      <c r="G5" s="1437"/>
      <c r="H5" s="1437"/>
      <c r="I5" s="1437"/>
      <c r="J5" s="1437"/>
      <c r="K5" s="1437" t="s">
        <v>1267</v>
      </c>
      <c r="L5" s="1437"/>
      <c r="M5" s="1437"/>
      <c r="N5" s="1437"/>
      <c r="O5" s="1437" t="s">
        <v>1268</v>
      </c>
      <c r="P5" s="1437"/>
      <c r="Q5" s="1437"/>
      <c r="R5" s="1437"/>
    </row>
    <row r="6" spans="2:18" x14ac:dyDescent="0.25">
      <c r="B6" s="1013"/>
      <c r="C6" s="1014"/>
      <c r="D6" s="1434" t="s">
        <v>1269</v>
      </c>
      <c r="E6" s="1435"/>
      <c r="F6" s="1435"/>
      <c r="G6" s="1433"/>
      <c r="H6" s="1436" t="s">
        <v>1270</v>
      </c>
      <c r="I6" s="1437"/>
      <c r="J6" s="1015" t="s">
        <v>1271</v>
      </c>
      <c r="K6" s="1437" t="s">
        <v>1269</v>
      </c>
      <c r="L6" s="1437"/>
      <c r="M6" s="1246" t="s">
        <v>1270</v>
      </c>
      <c r="N6" s="1015" t="s">
        <v>1271</v>
      </c>
      <c r="O6" s="1437" t="s">
        <v>1269</v>
      </c>
      <c r="P6" s="1437"/>
      <c r="Q6" s="1246" t="s">
        <v>1270</v>
      </c>
      <c r="R6" s="1015" t="s">
        <v>1271</v>
      </c>
    </row>
    <row r="7" spans="2:18" x14ac:dyDescent="0.25">
      <c r="B7" s="1013"/>
      <c r="C7" s="1014"/>
      <c r="D7" s="1432" t="s">
        <v>1272</v>
      </c>
      <c r="E7" s="1433"/>
      <c r="F7" s="1432" t="s">
        <v>1273</v>
      </c>
      <c r="G7" s="1433"/>
      <c r="H7" s="1431"/>
      <c r="I7" s="1246" t="s">
        <v>1274</v>
      </c>
      <c r="J7" s="1431"/>
      <c r="K7" s="1246" t="s">
        <v>1272</v>
      </c>
      <c r="L7" s="1246" t="s">
        <v>1273</v>
      </c>
      <c r="M7" s="1431"/>
      <c r="N7" s="1431"/>
      <c r="O7" s="1246" t="s">
        <v>1272</v>
      </c>
      <c r="P7" s="1246" t="s">
        <v>1273</v>
      </c>
      <c r="Q7" s="1431"/>
      <c r="R7" s="1431"/>
    </row>
    <row r="8" spans="2:18" x14ac:dyDescent="0.25">
      <c r="B8" s="1016" t="s">
        <v>1275</v>
      </c>
      <c r="C8" s="1009"/>
      <c r="D8" s="1017"/>
      <c r="E8" s="897" t="s">
        <v>1274</v>
      </c>
      <c r="F8" s="1017"/>
      <c r="G8" s="897" t="s">
        <v>1274</v>
      </c>
      <c r="H8" s="1430"/>
      <c r="I8" s="1430"/>
      <c r="J8" s="1430"/>
      <c r="K8" s="1430"/>
      <c r="L8" s="1430"/>
      <c r="M8" s="1430"/>
      <c r="N8" s="1430"/>
      <c r="O8" s="1430"/>
      <c r="P8" s="1430"/>
      <c r="Q8" s="1430"/>
      <c r="R8" s="1430"/>
    </row>
    <row r="9" spans="2:18" x14ac:dyDescent="0.25">
      <c r="B9" s="554">
        <v>1</v>
      </c>
      <c r="C9" s="555" t="s">
        <v>1276</v>
      </c>
      <c r="D9" s="556"/>
      <c r="E9" s="556"/>
      <c r="F9" s="556"/>
      <c r="G9" s="556"/>
      <c r="H9" s="556"/>
      <c r="I9" s="556"/>
      <c r="J9" s="556"/>
      <c r="K9" s="556"/>
      <c r="L9" s="556"/>
      <c r="M9" s="556"/>
      <c r="N9" s="556"/>
      <c r="O9" s="557">
        <v>7696229468.5848303</v>
      </c>
      <c r="P9" s="557"/>
      <c r="Q9" s="557"/>
      <c r="R9" s="557">
        <v>7696229468.5848303</v>
      </c>
    </row>
    <row r="10" spans="2:18" x14ac:dyDescent="0.25">
      <c r="B10" s="522">
        <v>2</v>
      </c>
      <c r="C10" s="558" t="s">
        <v>1277</v>
      </c>
      <c r="D10" s="559"/>
      <c r="E10" s="559"/>
      <c r="F10" s="559"/>
      <c r="G10" s="559"/>
      <c r="H10" s="559"/>
      <c r="I10" s="559"/>
      <c r="J10" s="559"/>
      <c r="K10" s="559"/>
      <c r="L10" s="559"/>
      <c r="M10" s="559"/>
      <c r="N10" s="559"/>
      <c r="O10" s="557">
        <v>84402081.843566984</v>
      </c>
      <c r="P10" s="557"/>
      <c r="Q10" s="557"/>
      <c r="R10" s="557">
        <v>84402081.843566984</v>
      </c>
    </row>
    <row r="11" spans="2:18" x14ac:dyDescent="0.25">
      <c r="B11" s="522">
        <v>3</v>
      </c>
      <c r="C11" s="560" t="s">
        <v>1278</v>
      </c>
      <c r="D11" s="556"/>
      <c r="E11" s="556"/>
      <c r="F11" s="556"/>
      <c r="G11" s="556"/>
      <c r="H11" s="556"/>
      <c r="I11" s="556"/>
      <c r="J11" s="556"/>
      <c r="K11" s="556"/>
      <c r="L11" s="556"/>
      <c r="M11" s="556"/>
      <c r="N11" s="556"/>
      <c r="O11" s="561">
        <v>84402081.843566984</v>
      </c>
      <c r="P11" s="561"/>
      <c r="Q11" s="561"/>
      <c r="R11" s="561">
        <v>84402081.843566984</v>
      </c>
    </row>
    <row r="12" spans="2:18" x14ac:dyDescent="0.25">
      <c r="B12" s="522">
        <v>4</v>
      </c>
      <c r="C12" s="560" t="s">
        <v>1279</v>
      </c>
      <c r="D12" s="556"/>
      <c r="E12" s="556"/>
      <c r="F12" s="556"/>
      <c r="G12" s="556"/>
      <c r="H12" s="556"/>
      <c r="I12" s="556"/>
      <c r="J12" s="556"/>
      <c r="K12" s="556"/>
      <c r="L12" s="556"/>
      <c r="M12" s="556"/>
      <c r="N12" s="556"/>
      <c r="O12" s="561"/>
      <c r="P12" s="561"/>
      <c r="Q12" s="561"/>
      <c r="R12" s="561"/>
    </row>
    <row r="13" spans="2:18" x14ac:dyDescent="0.25">
      <c r="B13" s="522">
        <v>5</v>
      </c>
      <c r="C13" s="560" t="s">
        <v>1280</v>
      </c>
      <c r="D13" s="556"/>
      <c r="E13" s="556"/>
      <c r="F13" s="556"/>
      <c r="G13" s="556"/>
      <c r="H13" s="556"/>
      <c r="I13" s="556"/>
      <c r="J13" s="556"/>
      <c r="K13" s="556"/>
      <c r="L13" s="556"/>
      <c r="M13" s="556"/>
      <c r="N13" s="556"/>
      <c r="O13" s="561"/>
      <c r="P13" s="561"/>
      <c r="Q13" s="561"/>
      <c r="R13" s="561"/>
    </row>
    <row r="14" spans="2:18" x14ac:dyDescent="0.25">
      <c r="B14" s="522">
        <v>6</v>
      </c>
      <c r="C14" s="560" t="s">
        <v>1281</v>
      </c>
      <c r="D14" s="556"/>
      <c r="E14" s="556"/>
      <c r="F14" s="556"/>
      <c r="G14" s="556"/>
      <c r="H14" s="556"/>
      <c r="I14" s="556"/>
      <c r="J14" s="556"/>
      <c r="K14" s="556"/>
      <c r="L14" s="556"/>
      <c r="M14" s="556"/>
      <c r="N14" s="556"/>
      <c r="O14" s="561"/>
      <c r="P14" s="561"/>
      <c r="Q14" s="561"/>
      <c r="R14" s="561"/>
    </row>
    <row r="15" spans="2:18" x14ac:dyDescent="0.25">
      <c r="B15" s="522">
        <v>7</v>
      </c>
      <c r="C15" s="283" t="s">
        <v>1282</v>
      </c>
      <c r="D15" s="559"/>
      <c r="E15" s="559"/>
      <c r="F15" s="559"/>
      <c r="G15" s="559"/>
      <c r="H15" s="559"/>
      <c r="I15" s="559"/>
      <c r="J15" s="559"/>
      <c r="K15" s="559"/>
      <c r="L15" s="559"/>
      <c r="M15" s="559"/>
      <c r="N15" s="559"/>
      <c r="O15" s="557">
        <v>7611827386.7412634</v>
      </c>
      <c r="P15" s="557"/>
      <c r="Q15" s="557"/>
      <c r="R15" s="557">
        <v>7611827386.7412634</v>
      </c>
    </row>
    <row r="16" spans="2:18" x14ac:dyDescent="0.25">
      <c r="B16" s="522">
        <v>8</v>
      </c>
      <c r="C16" s="560" t="s">
        <v>1283</v>
      </c>
      <c r="D16" s="556"/>
      <c r="E16" s="556"/>
      <c r="F16" s="556"/>
      <c r="G16" s="556"/>
      <c r="H16" s="556"/>
      <c r="I16" s="556"/>
      <c r="J16" s="556"/>
      <c r="K16" s="556"/>
      <c r="L16" s="556"/>
      <c r="M16" s="556"/>
      <c r="N16" s="556"/>
      <c r="O16" s="561">
        <v>7611827386.7412634</v>
      </c>
      <c r="P16" s="561"/>
      <c r="Q16" s="561"/>
      <c r="R16" s="561">
        <v>7611827386.7412634</v>
      </c>
    </row>
    <row r="17" spans="2:18" x14ac:dyDescent="0.25">
      <c r="B17" s="522">
        <v>9</v>
      </c>
      <c r="C17" s="560" t="s">
        <v>1284</v>
      </c>
      <c r="D17" s="556"/>
      <c r="E17" s="556"/>
      <c r="F17" s="556"/>
      <c r="G17" s="556"/>
      <c r="H17" s="556"/>
      <c r="I17" s="556"/>
      <c r="J17" s="556"/>
      <c r="K17" s="556"/>
      <c r="L17" s="556"/>
      <c r="M17" s="556"/>
      <c r="N17" s="556"/>
      <c r="O17" s="561"/>
      <c r="P17" s="561"/>
      <c r="Q17" s="561"/>
      <c r="R17" s="561"/>
    </row>
    <row r="18" spans="2:18" x14ac:dyDescent="0.25">
      <c r="B18" s="522">
        <v>10</v>
      </c>
      <c r="C18" s="560" t="s">
        <v>1285</v>
      </c>
      <c r="D18" s="556"/>
      <c r="E18" s="556"/>
      <c r="F18" s="556"/>
      <c r="G18" s="556"/>
      <c r="H18" s="556"/>
      <c r="I18" s="556"/>
      <c r="J18" s="556"/>
      <c r="K18" s="556"/>
      <c r="L18" s="556"/>
      <c r="M18" s="556"/>
      <c r="N18" s="556"/>
      <c r="O18" s="561"/>
      <c r="P18" s="561"/>
      <c r="Q18" s="561"/>
      <c r="R18" s="561"/>
    </row>
    <row r="19" spans="2:18" x14ac:dyDescent="0.25">
      <c r="B19" s="522">
        <v>11</v>
      </c>
      <c r="C19" s="560" t="s">
        <v>1286</v>
      </c>
      <c r="D19" s="556"/>
      <c r="E19" s="556"/>
      <c r="F19" s="556"/>
      <c r="G19" s="556"/>
      <c r="H19" s="556"/>
      <c r="I19" s="556"/>
      <c r="J19" s="556"/>
      <c r="K19" s="556"/>
      <c r="L19" s="556"/>
      <c r="M19" s="556"/>
      <c r="N19" s="556"/>
      <c r="O19" s="561"/>
      <c r="P19" s="561"/>
      <c r="Q19" s="561"/>
      <c r="R19" s="561"/>
    </row>
    <row r="20" spans="2:18" x14ac:dyDescent="0.25">
      <c r="B20" s="522">
        <v>12</v>
      </c>
      <c r="C20" s="560" t="s">
        <v>1281</v>
      </c>
      <c r="D20" s="556"/>
      <c r="E20" s="556"/>
      <c r="F20" s="556"/>
      <c r="G20" s="556"/>
      <c r="H20" s="556"/>
      <c r="I20" s="556"/>
      <c r="J20" s="556"/>
      <c r="K20" s="556"/>
      <c r="L20" s="556"/>
      <c r="M20" s="556"/>
      <c r="N20" s="556"/>
      <c r="O20" s="561"/>
      <c r="P20" s="561"/>
      <c r="Q20" s="561"/>
      <c r="R20" s="561"/>
    </row>
  </sheetData>
  <mergeCells count="21">
    <mergeCell ref="O6:P6"/>
    <mergeCell ref="B2:R2"/>
    <mergeCell ref="D5:J5"/>
    <mergeCell ref="K5:N5"/>
    <mergeCell ref="O5:R5"/>
    <mergeCell ref="P7:P8"/>
    <mergeCell ref="R7:R8"/>
    <mergeCell ref="Q6:Q8"/>
    <mergeCell ref="D7:E7"/>
    <mergeCell ref="F7:G7"/>
    <mergeCell ref="H7:H8"/>
    <mergeCell ref="I7:I8"/>
    <mergeCell ref="J7:J8"/>
    <mergeCell ref="K7:K8"/>
    <mergeCell ref="L7:L8"/>
    <mergeCell ref="N7:N8"/>
    <mergeCell ref="O7:O8"/>
    <mergeCell ref="D6:G6"/>
    <mergeCell ref="H6:I6"/>
    <mergeCell ref="K6:L6"/>
    <mergeCell ref="M6:M8"/>
  </mergeCells>
  <pageMargins left="0.70866141732283472" right="0.70866141732283472" top="0.74803149606299213" bottom="0.74803149606299213" header="0.31496062992125984" footer="0.31496062992125984"/>
  <pageSetup paperSize="8" scale="29" orientation="landscape" cellComments="asDisplayed" r:id="rId1"/>
  <drawing r:id="rId2"/>
  <legacy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72489-4CBD-465E-A719-67CA72EAC580}">
  <sheetPr codeName="Sheet45">
    <tabColor rgb="FF00A976"/>
    <pageSetUpPr fitToPage="1"/>
  </sheetPr>
  <dimension ref="B1:U24"/>
  <sheetViews>
    <sheetView showGridLines="0" topLeftCell="G1" zoomScale="70" zoomScaleNormal="70" workbookViewId="0">
      <selection activeCell="M7" sqref="M7"/>
    </sheetView>
  </sheetViews>
  <sheetFormatPr defaultColWidth="8" defaultRowHeight="15" x14ac:dyDescent="0.25"/>
  <cols>
    <col min="1" max="1" width="3.125" style="170" customWidth="1"/>
    <col min="2" max="2" width="8" style="170"/>
    <col min="3" max="4" width="12" style="170" customWidth="1"/>
    <col min="5" max="21" width="21.625" style="170" customWidth="1"/>
    <col min="22" max="16384" width="8" style="170"/>
  </cols>
  <sheetData>
    <row r="1" spans="2:21" ht="9.9499999999999993" customHeight="1" x14ac:dyDescent="0.25"/>
    <row r="2" spans="2:21" ht="20.25" x14ac:dyDescent="0.3">
      <c r="B2" s="1217" t="s">
        <v>55</v>
      </c>
      <c r="C2" s="1217"/>
      <c r="D2" s="1217"/>
      <c r="E2" s="1217"/>
      <c r="F2" s="1217"/>
      <c r="G2" s="1217"/>
      <c r="H2" s="1217"/>
      <c r="I2" s="1217"/>
      <c r="J2" s="1217"/>
      <c r="K2" s="1217"/>
      <c r="L2" s="1217"/>
      <c r="M2" s="1217"/>
      <c r="N2" s="1217"/>
      <c r="O2" s="1217"/>
      <c r="P2" s="1217"/>
      <c r="Q2" s="1217"/>
      <c r="R2" s="1217"/>
      <c r="S2" s="1217"/>
      <c r="T2" s="1217"/>
      <c r="U2" s="1217"/>
    </row>
    <row r="4" spans="2:21" x14ac:dyDescent="0.25">
      <c r="B4" s="786"/>
      <c r="C4" s="786"/>
      <c r="D4" s="1019"/>
      <c r="E4" s="897" t="s">
        <v>68</v>
      </c>
      <c r="F4" s="897" t="s">
        <v>69</v>
      </c>
      <c r="G4" s="897" t="s">
        <v>70</v>
      </c>
      <c r="H4" s="897" t="s">
        <v>71</v>
      </c>
      <c r="I4" s="897" t="s">
        <v>72</v>
      </c>
      <c r="J4" s="897" t="s">
        <v>189</v>
      </c>
      <c r="K4" s="897" t="s">
        <v>214</v>
      </c>
      <c r="L4" s="897" t="s">
        <v>257</v>
      </c>
      <c r="M4" s="897" t="s">
        <v>253</v>
      </c>
      <c r="N4" s="897" t="s">
        <v>255</v>
      </c>
      <c r="O4" s="897" t="s">
        <v>614</v>
      </c>
      <c r="P4" s="897" t="s">
        <v>615</v>
      </c>
      <c r="Q4" s="897" t="s">
        <v>655</v>
      </c>
      <c r="R4" s="897" t="s">
        <v>656</v>
      </c>
      <c r="S4" s="897" t="s">
        <v>657</v>
      </c>
      <c r="T4" s="897" t="s">
        <v>1287</v>
      </c>
      <c r="U4" s="897" t="s">
        <v>1288</v>
      </c>
    </row>
    <row r="5" spans="2:21" ht="15" customHeight="1" x14ac:dyDescent="0.25">
      <c r="B5" s="786"/>
      <c r="C5" s="786"/>
      <c r="D5" s="1019"/>
      <c r="E5" s="1440" t="s">
        <v>1289</v>
      </c>
      <c r="F5" s="1437"/>
      <c r="G5" s="1437"/>
      <c r="H5" s="1437"/>
      <c r="I5" s="1437"/>
      <c r="J5" s="1437" t="s">
        <v>1290</v>
      </c>
      <c r="K5" s="1437"/>
      <c r="L5" s="1437"/>
      <c r="M5" s="1437"/>
      <c r="N5" s="1437" t="s">
        <v>1291</v>
      </c>
      <c r="O5" s="1437"/>
      <c r="P5" s="1437"/>
      <c r="Q5" s="1437"/>
      <c r="R5" s="1437" t="s">
        <v>1292</v>
      </c>
      <c r="S5" s="1437"/>
      <c r="T5" s="1437"/>
      <c r="U5" s="1437"/>
    </row>
    <row r="6" spans="2:21" s="200" customFormat="1" ht="30" x14ac:dyDescent="0.25">
      <c r="B6" s="1020" t="s">
        <v>1275</v>
      </c>
      <c r="C6" s="1020"/>
      <c r="D6" s="1021"/>
      <c r="E6" s="790" t="s">
        <v>1293</v>
      </c>
      <c r="F6" s="790" t="s">
        <v>1294</v>
      </c>
      <c r="G6" s="790" t="s">
        <v>1295</v>
      </c>
      <c r="H6" s="790" t="s">
        <v>1296</v>
      </c>
      <c r="I6" s="790" t="s">
        <v>1297</v>
      </c>
      <c r="J6" s="790" t="s">
        <v>1298</v>
      </c>
      <c r="K6" s="790" t="s">
        <v>1299</v>
      </c>
      <c r="L6" s="790" t="s">
        <v>1300</v>
      </c>
      <c r="M6" s="1022" t="s">
        <v>1301</v>
      </c>
      <c r="N6" s="790" t="s">
        <v>1298</v>
      </c>
      <c r="O6" s="790" t="s">
        <v>1299</v>
      </c>
      <c r="P6" s="790" t="s">
        <v>1300</v>
      </c>
      <c r="Q6" s="1022" t="s">
        <v>1302</v>
      </c>
      <c r="R6" s="790" t="s">
        <v>1298</v>
      </c>
      <c r="S6" s="790" t="s">
        <v>1299</v>
      </c>
      <c r="T6" s="790" t="s">
        <v>1300</v>
      </c>
      <c r="U6" s="1022" t="s">
        <v>1302</v>
      </c>
    </row>
    <row r="7" spans="2:21" x14ac:dyDescent="0.25">
      <c r="B7" s="562">
        <v>1</v>
      </c>
      <c r="C7" s="1441" t="s">
        <v>1276</v>
      </c>
      <c r="D7" s="1441"/>
      <c r="E7" s="1018">
        <v>7611827386.7412634</v>
      </c>
      <c r="F7" s="1018">
        <v>84402081.843566984</v>
      </c>
      <c r="G7" s="1018">
        <v>0</v>
      </c>
      <c r="H7" s="1018"/>
      <c r="I7" s="1018"/>
      <c r="J7" s="1018"/>
      <c r="K7" s="1018">
        <v>7696229468.5848303</v>
      </c>
      <c r="L7" s="1018"/>
      <c r="M7" s="1018"/>
      <c r="N7" s="1018"/>
      <c r="O7" s="1018">
        <v>1529144175.2045825</v>
      </c>
      <c r="P7" s="1018"/>
      <c r="Q7" s="1018"/>
      <c r="R7" s="1018"/>
      <c r="S7" s="1018"/>
      <c r="T7" s="1018">
        <v>122331534.0163666</v>
      </c>
      <c r="U7" s="1018"/>
    </row>
    <row r="8" spans="2:21" x14ac:dyDescent="0.25">
      <c r="B8" s="270">
        <v>2</v>
      </c>
      <c r="C8" s="1438" t="s">
        <v>1303</v>
      </c>
      <c r="D8" s="1438"/>
      <c r="E8" s="1018">
        <v>7611827386.7412634</v>
      </c>
      <c r="F8" s="1018">
        <v>84402081.843566984</v>
      </c>
      <c r="G8" s="1018">
        <v>0</v>
      </c>
      <c r="H8" s="1018"/>
      <c r="I8" s="1018"/>
      <c r="J8" s="1018"/>
      <c r="K8" s="1018">
        <v>7696229468.5848303</v>
      </c>
      <c r="L8" s="1018"/>
      <c r="M8" s="1018"/>
      <c r="N8" s="1018"/>
      <c r="O8" s="1018">
        <v>1529144175.2045825</v>
      </c>
      <c r="P8" s="1018"/>
      <c r="Q8" s="1018"/>
      <c r="R8" s="1018"/>
      <c r="S8" s="1018"/>
      <c r="T8" s="1018">
        <v>122331534.0163666</v>
      </c>
      <c r="U8" s="1018"/>
    </row>
    <row r="9" spans="2:21" x14ac:dyDescent="0.25">
      <c r="B9" s="270">
        <v>3</v>
      </c>
      <c r="C9" s="1438" t="s">
        <v>1304</v>
      </c>
      <c r="D9" s="1438"/>
      <c r="E9" s="1018">
        <v>7611827386.7412634</v>
      </c>
      <c r="F9" s="1018">
        <v>84402081.843566984</v>
      </c>
      <c r="G9" s="1018">
        <v>0</v>
      </c>
      <c r="H9" s="1018"/>
      <c r="I9" s="1018"/>
      <c r="J9" s="1018"/>
      <c r="K9" s="1018">
        <v>7696229468.5848303</v>
      </c>
      <c r="L9" s="1018"/>
      <c r="M9" s="1018"/>
      <c r="N9" s="1018"/>
      <c r="O9" s="1018">
        <v>1529144175.2045825</v>
      </c>
      <c r="P9" s="1018"/>
      <c r="Q9" s="1018"/>
      <c r="R9" s="1018"/>
      <c r="S9" s="1018"/>
      <c r="T9" s="1018">
        <v>122331534.0163666</v>
      </c>
      <c r="U9" s="1018"/>
    </row>
    <row r="10" spans="2:21" x14ac:dyDescent="0.25">
      <c r="B10" s="270">
        <v>4</v>
      </c>
      <c r="C10" s="1438" t="s">
        <v>1305</v>
      </c>
      <c r="D10" s="1438"/>
      <c r="E10" s="1018"/>
      <c r="F10" s="1018">
        <v>84402081.843566984</v>
      </c>
      <c r="G10" s="1018">
        <v>0</v>
      </c>
      <c r="H10" s="1018"/>
      <c r="I10" s="1018"/>
      <c r="J10" s="1018"/>
      <c r="K10" s="1018">
        <v>84402081.843566984</v>
      </c>
      <c r="L10" s="1018"/>
      <c r="M10" s="1018"/>
      <c r="N10" s="1018"/>
      <c r="O10" s="1018">
        <v>35040061.633330122</v>
      </c>
      <c r="P10" s="1018"/>
      <c r="Q10" s="1018"/>
      <c r="R10" s="1018"/>
      <c r="S10" s="1018"/>
      <c r="T10" s="1018">
        <v>2803204.9306664104</v>
      </c>
      <c r="U10" s="1018"/>
    </row>
    <row r="11" spans="2:21" x14ac:dyDescent="0.25">
      <c r="B11" s="270">
        <v>5</v>
      </c>
      <c r="C11" s="1439" t="s">
        <v>1306</v>
      </c>
      <c r="D11" s="1439"/>
      <c r="E11" s="1018"/>
      <c r="F11" s="1018"/>
      <c r="G11" s="1018"/>
      <c r="H11" s="1018"/>
      <c r="I11" s="1018"/>
      <c r="J11" s="1018"/>
      <c r="K11" s="1018"/>
      <c r="L11" s="1018"/>
      <c r="M11" s="1018"/>
      <c r="N11" s="1018"/>
      <c r="O11" s="1018"/>
      <c r="P11" s="1018"/>
      <c r="Q11" s="1018"/>
      <c r="R11" s="1018"/>
      <c r="S11" s="1018"/>
      <c r="T11" s="1018"/>
      <c r="U11" s="1018"/>
    </row>
    <row r="12" spans="2:21" x14ac:dyDescent="0.25">
      <c r="B12" s="270">
        <v>6</v>
      </c>
      <c r="C12" s="1438" t="s">
        <v>1307</v>
      </c>
      <c r="D12" s="1438"/>
      <c r="E12" s="1018">
        <v>7611827386.7412634</v>
      </c>
      <c r="F12" s="1018"/>
      <c r="G12" s="1018"/>
      <c r="H12" s="1018"/>
      <c r="I12" s="1018"/>
      <c r="J12" s="1018"/>
      <c r="K12" s="1018">
        <v>7611827386.7412634</v>
      </c>
      <c r="L12" s="1018"/>
      <c r="M12" s="1018"/>
      <c r="N12" s="1018"/>
      <c r="O12" s="1018">
        <v>1494104113.5712523</v>
      </c>
      <c r="P12" s="1018"/>
      <c r="Q12" s="1018"/>
      <c r="R12" s="1018"/>
      <c r="S12" s="1018"/>
      <c r="T12" s="1018">
        <v>119528329.08570018</v>
      </c>
      <c r="U12" s="1018"/>
    </row>
    <row r="13" spans="2:21" x14ac:dyDescent="0.25">
      <c r="B13" s="270">
        <v>7</v>
      </c>
      <c r="C13" s="1439" t="s">
        <v>1306</v>
      </c>
      <c r="D13" s="1439"/>
      <c r="E13" s="1018"/>
      <c r="F13" s="1018"/>
      <c r="G13" s="1018"/>
      <c r="H13" s="1018"/>
      <c r="I13" s="1018"/>
      <c r="J13" s="1018"/>
      <c r="K13" s="1018"/>
      <c r="L13" s="1018"/>
      <c r="M13" s="1018"/>
      <c r="N13" s="1018"/>
      <c r="O13" s="1018"/>
      <c r="P13" s="1018"/>
      <c r="Q13" s="1018"/>
      <c r="R13" s="1018"/>
      <c r="S13" s="1018"/>
      <c r="T13" s="1018"/>
      <c r="U13" s="1018"/>
    </row>
    <row r="14" spans="2:21" x14ac:dyDescent="0.25">
      <c r="B14" s="270">
        <v>8</v>
      </c>
      <c r="C14" s="1438" t="s">
        <v>1308</v>
      </c>
      <c r="D14" s="1438"/>
      <c r="E14" s="1018"/>
      <c r="F14" s="1018"/>
      <c r="G14" s="1018"/>
      <c r="H14" s="1018"/>
      <c r="I14" s="1018"/>
      <c r="J14" s="1018"/>
      <c r="K14" s="1018"/>
      <c r="L14" s="1018"/>
      <c r="M14" s="1018"/>
      <c r="N14" s="1018"/>
      <c r="O14" s="1018"/>
      <c r="P14" s="1018"/>
      <c r="Q14" s="1018"/>
      <c r="R14" s="1018"/>
      <c r="S14" s="1018"/>
      <c r="T14" s="1018"/>
      <c r="U14" s="1018"/>
    </row>
    <row r="15" spans="2:21" x14ac:dyDescent="0.25">
      <c r="B15" s="270">
        <v>9</v>
      </c>
      <c r="C15" s="1438" t="s">
        <v>1309</v>
      </c>
      <c r="D15" s="1438"/>
      <c r="E15" s="1018"/>
      <c r="F15" s="1018"/>
      <c r="G15" s="1018"/>
      <c r="H15" s="1018"/>
      <c r="I15" s="1018"/>
      <c r="J15" s="1018"/>
      <c r="K15" s="1018"/>
      <c r="L15" s="1018"/>
      <c r="M15" s="1018"/>
      <c r="N15" s="1018"/>
      <c r="O15" s="1018"/>
      <c r="P15" s="1018"/>
      <c r="Q15" s="1018"/>
      <c r="R15" s="1018"/>
      <c r="S15" s="1018"/>
      <c r="T15" s="1018"/>
      <c r="U15" s="1018"/>
    </row>
    <row r="16" spans="2:21" x14ac:dyDescent="0.25">
      <c r="B16" s="270">
        <v>10</v>
      </c>
      <c r="C16" s="1438" t="s">
        <v>1304</v>
      </c>
      <c r="D16" s="1438"/>
      <c r="E16" s="1018"/>
      <c r="F16" s="1018"/>
      <c r="G16" s="1018"/>
      <c r="H16" s="1018"/>
      <c r="I16" s="1018"/>
      <c r="J16" s="1018"/>
      <c r="K16" s="1018"/>
      <c r="L16" s="1018"/>
      <c r="M16" s="1018"/>
      <c r="N16" s="1018"/>
      <c r="O16" s="1018"/>
      <c r="P16" s="1018"/>
      <c r="Q16" s="1018"/>
      <c r="R16" s="1018"/>
      <c r="S16" s="1018"/>
      <c r="T16" s="1018"/>
      <c r="U16" s="1018"/>
    </row>
    <row r="17" spans="2:21" x14ac:dyDescent="0.25">
      <c r="B17" s="270">
        <v>11</v>
      </c>
      <c r="C17" s="1438" t="s">
        <v>1305</v>
      </c>
      <c r="D17" s="1438"/>
      <c r="E17" s="1018"/>
      <c r="F17" s="1018"/>
      <c r="G17" s="1018"/>
      <c r="H17" s="1018"/>
      <c r="I17" s="1018"/>
      <c r="J17" s="1018"/>
      <c r="K17" s="1018"/>
      <c r="L17" s="1018"/>
      <c r="M17" s="1018"/>
      <c r="N17" s="1018"/>
      <c r="O17" s="1018"/>
      <c r="P17" s="1018"/>
      <c r="Q17" s="1018"/>
      <c r="R17" s="1018"/>
      <c r="S17" s="1018"/>
      <c r="T17" s="1018"/>
      <c r="U17" s="1018"/>
    </row>
    <row r="18" spans="2:21" x14ac:dyDescent="0.25">
      <c r="B18" s="270">
        <v>12</v>
      </c>
      <c r="C18" s="1438" t="s">
        <v>1307</v>
      </c>
      <c r="D18" s="1438"/>
      <c r="E18" s="1018"/>
      <c r="F18" s="1018"/>
      <c r="G18" s="1018"/>
      <c r="H18" s="1018"/>
      <c r="I18" s="1018"/>
      <c r="J18" s="1018"/>
      <c r="K18" s="1018"/>
      <c r="L18" s="1018"/>
      <c r="M18" s="1018"/>
      <c r="N18" s="1018"/>
      <c r="O18" s="1018"/>
      <c r="P18" s="1018"/>
      <c r="Q18" s="1018"/>
      <c r="R18" s="1018"/>
      <c r="S18" s="1018"/>
      <c r="T18" s="1018"/>
      <c r="U18" s="1018"/>
    </row>
    <row r="19" spans="2:21" x14ac:dyDescent="0.25">
      <c r="B19" s="270">
        <v>13</v>
      </c>
      <c r="C19" s="1438" t="s">
        <v>1308</v>
      </c>
      <c r="D19" s="1438"/>
      <c r="E19" s="1018"/>
      <c r="F19" s="1018"/>
      <c r="G19" s="1018"/>
      <c r="H19" s="1018"/>
      <c r="I19" s="1018"/>
      <c r="J19" s="1018"/>
      <c r="K19" s="1018"/>
      <c r="L19" s="1018"/>
      <c r="M19" s="1018"/>
      <c r="N19" s="1018"/>
      <c r="O19" s="1018"/>
      <c r="P19" s="1018"/>
      <c r="Q19" s="1018"/>
      <c r="R19" s="1018"/>
      <c r="S19" s="1018"/>
      <c r="T19" s="1018"/>
      <c r="U19" s="1018"/>
    </row>
    <row r="24" spans="2:21" x14ac:dyDescent="0.25">
      <c r="O24" s="1186"/>
    </row>
  </sheetData>
  <mergeCells count="18">
    <mergeCell ref="C12:D12"/>
    <mergeCell ref="B2:U2"/>
    <mergeCell ref="E5:I5"/>
    <mergeCell ref="J5:M5"/>
    <mergeCell ref="N5:Q5"/>
    <mergeCell ref="R5:U5"/>
    <mergeCell ref="C7:D7"/>
    <mergeCell ref="C8:D8"/>
    <mergeCell ref="C9:D9"/>
    <mergeCell ref="C10:D10"/>
    <mergeCell ref="C11:D11"/>
    <mergeCell ref="C19:D19"/>
    <mergeCell ref="C13:D13"/>
    <mergeCell ref="C14:D14"/>
    <mergeCell ref="C15:D15"/>
    <mergeCell ref="C16:D16"/>
    <mergeCell ref="C17:D17"/>
    <mergeCell ref="C18:D18"/>
  </mergeCells>
  <pageMargins left="0.70866141732283472" right="0.70866141732283472" top="0.74803149606299213" bottom="0.74803149606299213" header="0.31496062992125984" footer="0.31496062992125984"/>
  <pageSetup paperSize="8" scale="29" orientation="landscape" cellComments="asDisplayed"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8059-5D22-4563-AEC5-F3E517130F61}">
  <sheetPr codeName="Sheet46">
    <tabColor rgb="FF00A976"/>
    <pageSetUpPr fitToPage="1"/>
  </sheetPr>
  <dimension ref="B1:G20"/>
  <sheetViews>
    <sheetView showGridLines="0" zoomScale="80" zoomScaleNormal="80" workbookViewId="0">
      <selection activeCell="E19" sqref="E19"/>
    </sheetView>
  </sheetViews>
  <sheetFormatPr defaultColWidth="10" defaultRowHeight="15" x14ac:dyDescent="0.25"/>
  <cols>
    <col min="1" max="1" width="3.125" style="170" customWidth="1"/>
    <col min="2" max="2" width="5.875" style="170" customWidth="1"/>
    <col min="3" max="3" width="36.5" style="170" customWidth="1"/>
    <col min="4" max="4" width="38.5" style="170" customWidth="1"/>
    <col min="5" max="5" width="13.375" style="170" customWidth="1"/>
    <col min="6" max="6" width="10" style="170"/>
    <col min="7" max="7" width="13.875" style="170" bestFit="1" customWidth="1"/>
    <col min="8" max="16384" width="10" style="170"/>
  </cols>
  <sheetData>
    <row r="1" spans="2:4" ht="9.9499999999999993" customHeight="1" x14ac:dyDescent="0.25"/>
    <row r="2" spans="2:4" ht="20.25" x14ac:dyDescent="0.25">
      <c r="B2" s="1257" t="s">
        <v>57</v>
      </c>
      <c r="C2" s="1257"/>
      <c r="D2" s="1257"/>
    </row>
    <row r="3" spans="2:4" ht="20.25" x14ac:dyDescent="0.25">
      <c r="B3" s="563"/>
    </row>
    <row r="4" spans="2:4" x14ac:dyDescent="0.25">
      <c r="B4" s="783"/>
      <c r="C4" s="783"/>
      <c r="D4" s="1023" t="s">
        <v>68</v>
      </c>
    </row>
    <row r="5" spans="2:4" ht="62.25" customHeight="1" x14ac:dyDescent="0.25">
      <c r="B5" s="1024" t="s">
        <v>73</v>
      </c>
      <c r="C5" s="1003"/>
      <c r="D5" s="782" t="s">
        <v>1310</v>
      </c>
    </row>
    <row r="6" spans="2:4" ht="30" customHeight="1" x14ac:dyDescent="0.25">
      <c r="B6" s="564"/>
      <c r="C6" s="565" t="s">
        <v>1311</v>
      </c>
      <c r="D6" s="566"/>
    </row>
    <row r="7" spans="2:4" x14ac:dyDescent="0.25">
      <c r="B7" s="567">
        <v>1</v>
      </c>
      <c r="C7" s="568" t="s">
        <v>1312</v>
      </c>
      <c r="D7" s="269">
        <v>7889.0257190500006</v>
      </c>
    </row>
    <row r="8" spans="2:4" x14ac:dyDescent="0.25">
      <c r="B8" s="567">
        <v>2</v>
      </c>
      <c r="C8" s="568" t="s">
        <v>1313</v>
      </c>
      <c r="D8" s="269">
        <v>1934.3641971550001</v>
      </c>
    </row>
    <row r="9" spans="2:4" x14ac:dyDescent="0.25">
      <c r="B9" s="567">
        <v>3</v>
      </c>
      <c r="C9" s="568" t="s">
        <v>1314</v>
      </c>
      <c r="D9" s="269">
        <v>0</v>
      </c>
    </row>
    <row r="10" spans="2:4" x14ac:dyDescent="0.25">
      <c r="B10" s="567">
        <v>4</v>
      </c>
      <c r="C10" s="568" t="s">
        <v>1315</v>
      </c>
      <c r="D10" s="269">
        <v>2.1000000000000002E-6</v>
      </c>
    </row>
    <row r="11" spans="2:4" ht="28.5" customHeight="1" x14ac:dyDescent="0.25">
      <c r="B11" s="567"/>
      <c r="C11" s="66" t="s">
        <v>1316</v>
      </c>
      <c r="D11" s="731"/>
    </row>
    <row r="12" spans="2:4" x14ac:dyDescent="0.25">
      <c r="B12" s="567">
        <v>5</v>
      </c>
      <c r="C12" s="569" t="s">
        <v>1317</v>
      </c>
      <c r="D12" s="269">
        <v>0</v>
      </c>
    </row>
    <row r="13" spans="2:4" x14ac:dyDescent="0.25">
      <c r="B13" s="567">
        <v>6</v>
      </c>
      <c r="C13" s="569" t="s">
        <v>1318</v>
      </c>
      <c r="D13" s="269">
        <v>4.0265712499999999</v>
      </c>
    </row>
    <row r="14" spans="2:4" x14ac:dyDescent="0.25">
      <c r="B14" s="567">
        <v>7</v>
      </c>
      <c r="C14" s="569" t="s">
        <v>1319</v>
      </c>
      <c r="D14" s="269">
        <v>0</v>
      </c>
    </row>
    <row r="15" spans="2:4" ht="21" customHeight="1" x14ac:dyDescent="0.25">
      <c r="B15" s="567">
        <v>8</v>
      </c>
      <c r="C15" s="565" t="s">
        <v>1320</v>
      </c>
      <c r="D15" s="269">
        <v>0</v>
      </c>
    </row>
    <row r="16" spans="2:4" ht="18.75" customHeight="1" x14ac:dyDescent="0.25">
      <c r="B16" s="567">
        <v>9</v>
      </c>
      <c r="C16" s="74" t="s">
        <v>464</v>
      </c>
      <c r="D16" s="269">
        <v>9827.4164895549984</v>
      </c>
    </row>
    <row r="17" spans="3:7" x14ac:dyDescent="0.25">
      <c r="G17" s="332"/>
    </row>
    <row r="20" spans="3:7" x14ac:dyDescent="0.25">
      <c r="C20" s="1442"/>
      <c r="D20" s="1442"/>
      <c r="E20" s="1442"/>
    </row>
  </sheetData>
  <mergeCells count="2">
    <mergeCell ref="B2:D2"/>
    <mergeCell ref="C20:E20"/>
  </mergeCells>
  <pageMargins left="0.70866141732283472" right="0.70866141732283472" top="0.74803149606299213" bottom="0.74803149606299213" header="0.31496062992125984" footer="0.31496062992125984"/>
  <pageSetup paperSize="9" scale="76"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BCB20-D51A-404A-94D7-51035FB10A34}">
  <sheetPr codeName="Sheet47">
    <tabColor rgb="FF00A976"/>
    <pageSetUpPr fitToPage="1"/>
  </sheetPr>
  <dimension ref="A1:J11"/>
  <sheetViews>
    <sheetView showGridLines="0" zoomScale="70" zoomScaleNormal="70" zoomScalePageLayoutView="70" workbookViewId="0">
      <selection activeCell="L8" sqref="L8"/>
    </sheetView>
  </sheetViews>
  <sheetFormatPr defaultColWidth="8" defaultRowHeight="15" x14ac:dyDescent="0.25"/>
  <cols>
    <col min="1" max="1" width="3.125" style="170" customWidth="1"/>
    <col min="2" max="2" width="13.375" style="170" customWidth="1"/>
    <col min="3" max="3" width="38.25" style="170" customWidth="1"/>
    <col min="4" max="5" width="20.625" style="170" customWidth="1"/>
    <col min="6" max="6" width="21.625" style="170" customWidth="1"/>
    <col min="7" max="8" width="19.5" style="170" customWidth="1"/>
    <col min="9" max="9" width="8" style="170"/>
    <col min="10" max="10" width="11.5" style="169" customWidth="1"/>
    <col min="11" max="16384" width="8" style="170"/>
  </cols>
  <sheetData>
    <row r="1" spans="1:9" ht="9.9499999999999993" customHeight="1" x14ac:dyDescent="0.25"/>
    <row r="2" spans="1:9" ht="20.25" x14ac:dyDescent="0.25">
      <c r="B2" s="1257" t="s">
        <v>1321</v>
      </c>
      <c r="C2" s="1257"/>
      <c r="D2" s="1257"/>
      <c r="E2" s="1257"/>
      <c r="F2" s="1257"/>
      <c r="G2" s="1257"/>
      <c r="H2" s="1257"/>
    </row>
    <row r="3" spans="1:9" s="570" customFormat="1" x14ac:dyDescent="0.25">
      <c r="B3" s="170"/>
    </row>
    <row r="4" spans="1:9" s="169" customFormat="1" ht="13.5" customHeight="1" x14ac:dyDescent="0.25">
      <c r="A4" s="170"/>
      <c r="B4" s="1443" t="s">
        <v>1322</v>
      </c>
      <c r="C4" s="1443"/>
      <c r="D4" s="1025" t="s">
        <v>68</v>
      </c>
      <c r="E4" s="1025" t="s">
        <v>69</v>
      </c>
      <c r="F4" s="1025" t="s">
        <v>70</v>
      </c>
      <c r="G4" s="1025" t="s">
        <v>71</v>
      </c>
      <c r="H4" s="1026" t="s">
        <v>72</v>
      </c>
      <c r="I4" s="170"/>
    </row>
    <row r="5" spans="1:9" s="169" customFormat="1" ht="15" customHeight="1" x14ac:dyDescent="0.25">
      <c r="A5" s="170"/>
      <c r="B5" s="1443"/>
      <c r="C5" s="1443"/>
      <c r="D5" s="1444" t="s">
        <v>1323</v>
      </c>
      <c r="E5" s="1444"/>
      <c r="F5" s="1444"/>
      <c r="G5" s="1241" t="s">
        <v>1324</v>
      </c>
      <c r="H5" s="1241" t="s">
        <v>1325</v>
      </c>
      <c r="I5" s="170"/>
    </row>
    <row r="6" spans="1:9" s="169" customFormat="1" ht="15" customHeight="1" x14ac:dyDescent="0.25">
      <c r="A6" s="170"/>
      <c r="B6" s="1443"/>
      <c r="C6" s="1443"/>
      <c r="D6" s="1027" t="s">
        <v>1326</v>
      </c>
      <c r="E6" s="1027" t="s">
        <v>1327</v>
      </c>
      <c r="F6" s="1027" t="s">
        <v>1328</v>
      </c>
      <c r="G6" s="1241"/>
      <c r="H6" s="1241"/>
      <c r="I6" s="170"/>
    </row>
    <row r="7" spans="1:9" s="169" customFormat="1" ht="38.25" customHeight="1" x14ac:dyDescent="0.25">
      <c r="A7" s="170"/>
      <c r="B7" s="572">
        <v>1</v>
      </c>
      <c r="C7" s="573" t="s">
        <v>1329</v>
      </c>
      <c r="D7" s="732"/>
      <c r="E7" s="732"/>
      <c r="F7" s="732"/>
      <c r="G7" s="732"/>
      <c r="H7" s="732"/>
      <c r="I7" s="170"/>
    </row>
    <row r="8" spans="1:9" s="169" customFormat="1" ht="213" customHeight="1" x14ac:dyDescent="0.25">
      <c r="A8" s="170"/>
      <c r="B8" s="572">
        <v>2</v>
      </c>
      <c r="C8" s="574" t="s">
        <v>1330</v>
      </c>
      <c r="D8" s="736">
        <v>8088.8481809499999</v>
      </c>
      <c r="E8" s="736">
        <v>8779.4415326500002</v>
      </c>
      <c r="F8" s="736">
        <v>9277.2483919799997</v>
      </c>
      <c r="G8" s="736">
        <v>1223.9409008099999</v>
      </c>
      <c r="H8" s="736">
        <v>15299.261260110001</v>
      </c>
      <c r="I8" s="170"/>
    </row>
    <row r="9" spans="1:9" s="169" customFormat="1" ht="168.75" customHeight="1" x14ac:dyDescent="0.25">
      <c r="A9" s="170"/>
      <c r="B9" s="572">
        <v>3</v>
      </c>
      <c r="C9" s="576" t="s">
        <v>1331</v>
      </c>
      <c r="D9" s="736">
        <v>8088.8481809499999</v>
      </c>
      <c r="E9" s="736">
        <v>8779.4415326500002</v>
      </c>
      <c r="F9" s="736">
        <v>9277.2483919799997</v>
      </c>
      <c r="G9" s="733"/>
      <c r="H9" s="734"/>
      <c r="I9" s="170"/>
    </row>
    <row r="10" spans="1:9" s="169" customFormat="1" ht="52.5" customHeight="1" x14ac:dyDescent="0.25">
      <c r="A10" s="170"/>
      <c r="B10" s="572">
        <v>4</v>
      </c>
      <c r="C10" s="576" t="s">
        <v>1332</v>
      </c>
      <c r="D10" s="735"/>
      <c r="E10" s="735"/>
      <c r="F10" s="735"/>
      <c r="G10" s="577"/>
      <c r="H10" s="578"/>
      <c r="I10" s="170"/>
    </row>
    <row r="11" spans="1:9" ht="38.25" customHeight="1" x14ac:dyDescent="0.25">
      <c r="B11" s="579">
        <v>5</v>
      </c>
      <c r="C11" s="573" t="s">
        <v>1333</v>
      </c>
      <c r="D11" s="571"/>
      <c r="E11" s="571"/>
      <c r="F11" s="571"/>
      <c r="G11" s="571"/>
      <c r="H11" s="571"/>
    </row>
  </sheetData>
  <mergeCells count="5">
    <mergeCell ref="B2:H2"/>
    <mergeCell ref="B4:C6"/>
    <mergeCell ref="D5:F5"/>
    <mergeCell ref="G5:G6"/>
    <mergeCell ref="H5:H6"/>
  </mergeCells>
  <pageMargins left="0.7" right="0.7" top="0.75" bottom="0.75" header="0.3" footer="0.3"/>
  <pageSetup paperSize="9" scale="72" orientation="landscape" verticalDpi="9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D21CB-E2C4-4F11-8115-E2649E6C0F8C}">
  <sheetPr codeName="Sheet48">
    <tabColor rgb="FF00A976"/>
  </sheetPr>
  <dimension ref="B1:K16"/>
  <sheetViews>
    <sheetView showGridLines="0" zoomScale="70" zoomScaleNormal="70" zoomScalePageLayoutView="60" workbookViewId="0">
      <selection activeCell="H10" sqref="H10"/>
    </sheetView>
  </sheetViews>
  <sheetFormatPr defaultColWidth="8" defaultRowHeight="23.25" customHeight="1" x14ac:dyDescent="0.2"/>
  <cols>
    <col min="1" max="1" width="3.125" style="199" customWidth="1"/>
    <col min="2" max="2" width="8" style="199"/>
    <col min="3" max="3" width="29.5" style="199" customWidth="1"/>
    <col min="4" max="4" width="25.125" style="199" customWidth="1"/>
    <col min="5" max="5" width="21.375" style="199" customWidth="1"/>
    <col min="6" max="6" width="18" style="199" customWidth="1"/>
    <col min="7" max="7" width="19.375" style="199" customWidth="1"/>
    <col min="8" max="8" width="22.75" style="199" customWidth="1"/>
    <col min="9" max="9" width="20.125" style="199" customWidth="1"/>
    <col min="10" max="10" width="19.75" style="199" customWidth="1"/>
    <col min="11" max="11" width="18.375" style="199" customWidth="1"/>
    <col min="12" max="16384" width="8" style="199"/>
  </cols>
  <sheetData>
    <row r="1" spans="2:11" ht="9.9499999999999993" customHeight="1" x14ac:dyDescent="0.2"/>
    <row r="2" spans="2:11" ht="23.25" customHeight="1" x14ac:dyDescent="0.3">
      <c r="B2" s="1244" t="s">
        <v>61</v>
      </c>
      <c r="C2" s="1244"/>
      <c r="D2" s="1244"/>
      <c r="E2" s="1244"/>
      <c r="F2" s="1244"/>
      <c r="G2" s="1244"/>
      <c r="H2" s="1244"/>
      <c r="I2" s="1244"/>
      <c r="J2" s="1244"/>
      <c r="K2" s="1244"/>
    </row>
    <row r="4" spans="2:11" ht="23.25" customHeight="1" x14ac:dyDescent="0.2">
      <c r="B4" s="890"/>
      <c r="C4" s="870"/>
      <c r="D4" s="1445" t="s">
        <v>1334</v>
      </c>
      <c r="E4" s="1446"/>
      <c r="F4" s="1304" t="s">
        <v>1335</v>
      </c>
      <c r="G4" s="1303"/>
      <c r="H4" s="1303" t="s">
        <v>1336</v>
      </c>
      <c r="I4" s="1303"/>
      <c r="J4" s="1303" t="s">
        <v>1337</v>
      </c>
      <c r="K4" s="1303"/>
    </row>
    <row r="5" spans="2:11" ht="23.25" customHeight="1" x14ac:dyDescent="0.2">
      <c r="B5" s="890"/>
      <c r="C5" s="890"/>
      <c r="D5" s="1447"/>
      <c r="E5" s="1448"/>
      <c r="F5" s="1446"/>
      <c r="G5" s="1303"/>
      <c r="H5" s="1449"/>
      <c r="I5" s="1303"/>
      <c r="J5" s="1449"/>
      <c r="K5" s="1303"/>
    </row>
    <row r="6" spans="2:11" ht="69.75" customHeight="1" x14ac:dyDescent="0.2">
      <c r="B6" s="890"/>
      <c r="C6" s="890"/>
      <c r="D6" s="1028"/>
      <c r="E6" s="872" t="s">
        <v>1338</v>
      </c>
      <c r="F6" s="1028"/>
      <c r="G6" s="872" t="s">
        <v>1338</v>
      </c>
      <c r="H6" s="1028"/>
      <c r="I6" s="872" t="s">
        <v>1339</v>
      </c>
      <c r="J6" s="1028"/>
      <c r="K6" s="872" t="s">
        <v>1339</v>
      </c>
    </row>
    <row r="7" spans="2:11" ht="23.25" customHeight="1" x14ac:dyDescent="0.2">
      <c r="B7" s="890" t="s">
        <v>73</v>
      </c>
      <c r="C7" s="890"/>
      <c r="D7" s="1029" t="s">
        <v>595</v>
      </c>
      <c r="E7" s="1029" t="s">
        <v>599</v>
      </c>
      <c r="F7" s="1029" t="s">
        <v>601</v>
      </c>
      <c r="G7" s="1029" t="s">
        <v>603</v>
      </c>
      <c r="H7" s="1029" t="s">
        <v>605</v>
      </c>
      <c r="I7" s="1029" t="s">
        <v>609</v>
      </c>
      <c r="J7" s="1029" t="s">
        <v>611</v>
      </c>
      <c r="K7" s="779">
        <v>100</v>
      </c>
    </row>
    <row r="8" spans="2:11" ht="42" customHeight="1" x14ac:dyDescent="0.2">
      <c r="B8" s="582" t="s">
        <v>595</v>
      </c>
      <c r="C8" s="583" t="s">
        <v>1340</v>
      </c>
      <c r="D8" s="584">
        <v>409494.82507122256</v>
      </c>
      <c r="E8" s="584">
        <v>39680.905523582995</v>
      </c>
      <c r="F8" s="585"/>
      <c r="G8" s="585"/>
      <c r="H8" s="584">
        <v>344166.92892132484</v>
      </c>
      <c r="I8" s="584">
        <v>36944.959346339951</v>
      </c>
      <c r="J8" s="585"/>
      <c r="K8" s="585"/>
    </row>
    <row r="9" spans="2:11" ht="32.25" customHeight="1" x14ac:dyDescent="0.2">
      <c r="B9" s="581" t="s">
        <v>599</v>
      </c>
      <c r="C9" s="586" t="s">
        <v>1341</v>
      </c>
      <c r="D9" s="584">
        <v>59.333171763333333</v>
      </c>
      <c r="E9" s="584">
        <v>0</v>
      </c>
      <c r="F9" s="584"/>
      <c r="G9" s="584"/>
      <c r="H9" s="584">
        <v>2220.2663256483333</v>
      </c>
      <c r="I9" s="584">
        <v>0</v>
      </c>
      <c r="J9" s="584"/>
      <c r="K9" s="584"/>
    </row>
    <row r="10" spans="2:11" ht="32.25" customHeight="1" x14ac:dyDescent="0.2">
      <c r="B10" s="581" t="s">
        <v>601</v>
      </c>
      <c r="C10" s="586" t="s">
        <v>631</v>
      </c>
      <c r="D10" s="584">
        <v>47850.158843291734</v>
      </c>
      <c r="E10" s="584">
        <v>39680.905523582995</v>
      </c>
      <c r="F10" s="584">
        <v>47850.158843291742</v>
      </c>
      <c r="G10" s="584">
        <v>35502.498891348834</v>
      </c>
      <c r="H10" s="584">
        <v>47461.177684869028</v>
      </c>
      <c r="I10" s="584">
        <v>36944.959346339951</v>
      </c>
      <c r="J10" s="584">
        <v>45951.387713839904</v>
      </c>
      <c r="K10" s="584">
        <v>35789.76455928271</v>
      </c>
    </row>
    <row r="11" spans="2:11" ht="32.25" customHeight="1" x14ac:dyDescent="0.2">
      <c r="B11" s="581" t="s">
        <v>603</v>
      </c>
      <c r="C11" s="587" t="s">
        <v>1342</v>
      </c>
      <c r="D11" s="584">
        <v>44383.390504385934</v>
      </c>
      <c r="E11" s="584">
        <v>37243.606190776045</v>
      </c>
      <c r="F11" s="584">
        <v>44383.390504385927</v>
      </c>
      <c r="G11" s="584">
        <v>33287.447724836762</v>
      </c>
      <c r="H11" s="584">
        <v>33894.543326837615</v>
      </c>
      <c r="I11" s="584">
        <v>33596.485112646005</v>
      </c>
      <c r="J11" s="584">
        <v>32780.773885562594</v>
      </c>
      <c r="K11" s="584">
        <v>32545.731945782954</v>
      </c>
    </row>
    <row r="12" spans="2:11" ht="32.25" customHeight="1" x14ac:dyDescent="0.2">
      <c r="B12" s="581" t="s">
        <v>605</v>
      </c>
      <c r="C12" s="587" t="s">
        <v>1343</v>
      </c>
      <c r="D12" s="584">
        <v>0</v>
      </c>
      <c r="E12" s="584">
        <v>0</v>
      </c>
      <c r="F12" s="584">
        <v>0</v>
      </c>
      <c r="G12" s="584">
        <v>0</v>
      </c>
      <c r="H12" s="584">
        <v>7465.1278212708321</v>
      </c>
      <c r="I12" s="584">
        <v>70.766659928333311</v>
      </c>
      <c r="J12" s="584">
        <v>7311.5645622609336</v>
      </c>
      <c r="K12" s="584">
        <v>70.766659928333311</v>
      </c>
    </row>
    <row r="13" spans="2:11" ht="32.25" customHeight="1" x14ac:dyDescent="0.2">
      <c r="B13" s="581" t="s">
        <v>607</v>
      </c>
      <c r="C13" s="587" t="s">
        <v>1344</v>
      </c>
      <c r="D13" s="584">
        <v>2448.2768169807923</v>
      </c>
      <c r="E13" s="584">
        <v>2448.276816980791</v>
      </c>
      <c r="F13" s="584">
        <v>2448.2768169807919</v>
      </c>
      <c r="G13" s="584">
        <v>2448.276816980791</v>
      </c>
      <c r="H13" s="584">
        <v>3532.345428314225</v>
      </c>
      <c r="I13" s="584">
        <v>3462.0312207192269</v>
      </c>
      <c r="J13" s="584">
        <v>3328.3271327374764</v>
      </c>
      <c r="K13" s="584">
        <v>3285.1607159732962</v>
      </c>
    </row>
    <row r="14" spans="2:11" ht="32.25" customHeight="1" x14ac:dyDescent="0.2">
      <c r="B14" s="581" t="s">
        <v>609</v>
      </c>
      <c r="C14" s="587" t="s">
        <v>1345</v>
      </c>
      <c r="D14" s="584">
        <v>44479.350159560097</v>
      </c>
      <c r="E14" s="584">
        <v>37572.755697969384</v>
      </c>
      <c r="F14" s="584">
        <v>44479.350159560097</v>
      </c>
      <c r="G14" s="584">
        <v>33287.447724836762</v>
      </c>
      <c r="H14" s="584">
        <v>36436.674339612335</v>
      </c>
      <c r="I14" s="584">
        <v>33633.157114907634</v>
      </c>
      <c r="J14" s="584">
        <v>35219.966834434243</v>
      </c>
      <c r="K14" s="584">
        <v>32514.899602223941</v>
      </c>
    </row>
    <row r="15" spans="2:11" ht="32.25" customHeight="1" x14ac:dyDescent="0.2">
      <c r="B15" s="581" t="s">
        <v>611</v>
      </c>
      <c r="C15" s="587" t="s">
        <v>1346</v>
      </c>
      <c r="D15" s="584">
        <v>0</v>
      </c>
      <c r="E15" s="584">
        <v>0</v>
      </c>
      <c r="F15" s="584">
        <v>0</v>
      </c>
      <c r="G15" s="584">
        <v>0</v>
      </c>
      <c r="H15" s="584">
        <v>7850.5823101283304</v>
      </c>
      <c r="I15" s="584">
        <v>228.89107612833331</v>
      </c>
      <c r="J15" s="584">
        <v>7691.7317508831002</v>
      </c>
      <c r="K15" s="584">
        <v>210.89403259762972</v>
      </c>
    </row>
    <row r="16" spans="2:11" ht="57" customHeight="1" x14ac:dyDescent="0.2">
      <c r="B16" s="500">
        <v>120</v>
      </c>
      <c r="C16" s="586" t="s">
        <v>1347</v>
      </c>
      <c r="D16" s="584">
        <v>361585.33305616747</v>
      </c>
      <c r="E16" s="584">
        <v>0</v>
      </c>
      <c r="F16" s="588"/>
      <c r="G16" s="588"/>
      <c r="H16" s="584">
        <v>294485.48491080751</v>
      </c>
      <c r="I16" s="584">
        <v>0</v>
      </c>
      <c r="J16" s="588"/>
      <c r="K16" s="588"/>
    </row>
  </sheetData>
  <mergeCells count="5">
    <mergeCell ref="B2:K2"/>
    <mergeCell ref="D4:E5"/>
    <mergeCell ref="F4:G5"/>
    <mergeCell ref="H4:I5"/>
    <mergeCell ref="J4:K5"/>
  </mergeCells>
  <pageMargins left="0.7" right="0.7" top="0.75" bottom="0.75" header="0.3" footer="0.3"/>
  <pageSetup paperSize="9" scale="53" orientation="landscape" verticalDpi="9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47867-30B6-4B2C-88AF-1B167FEDE4BC}">
  <sheetPr codeName="Sheet49">
    <tabColor rgb="FF00A976"/>
  </sheetPr>
  <dimension ref="B1:G21"/>
  <sheetViews>
    <sheetView showGridLines="0" zoomScale="70" zoomScaleNormal="70" zoomScalePageLayoutView="60" workbookViewId="0">
      <selection activeCell="B7" sqref="B4:G7"/>
    </sheetView>
  </sheetViews>
  <sheetFormatPr defaultColWidth="17.75" defaultRowHeight="15" x14ac:dyDescent="0.25"/>
  <cols>
    <col min="1" max="1" width="3.125" style="37" customWidth="1"/>
    <col min="2" max="2" width="9.375" style="37" customWidth="1"/>
    <col min="3" max="3" width="38" style="37" customWidth="1"/>
    <col min="4" max="4" width="21.25" style="37" customWidth="1"/>
    <col min="5" max="5" width="23" style="37" customWidth="1"/>
    <col min="6" max="6" width="20.625" style="37" customWidth="1"/>
    <col min="7" max="7" width="21" style="37" customWidth="1"/>
    <col min="8" max="16384" width="17.75" style="37"/>
  </cols>
  <sheetData>
    <row r="1" spans="2:7" ht="9.9499999999999993" customHeight="1" x14ac:dyDescent="0.25"/>
    <row r="2" spans="2:7" ht="20.25" x14ac:dyDescent="0.3">
      <c r="B2" s="1244" t="s">
        <v>62</v>
      </c>
      <c r="C2" s="1244"/>
      <c r="D2" s="1244"/>
      <c r="E2" s="1244"/>
      <c r="F2" s="1244"/>
      <c r="G2" s="1244"/>
    </row>
    <row r="4" spans="2:7" x14ac:dyDescent="0.25">
      <c r="B4" s="1030"/>
      <c r="C4" s="890"/>
      <c r="D4" s="1303" t="s">
        <v>1348</v>
      </c>
      <c r="E4" s="1303"/>
      <c r="F4" s="1303" t="s">
        <v>1349</v>
      </c>
      <c r="G4" s="1303"/>
    </row>
    <row r="5" spans="2:7" ht="75" customHeight="1" x14ac:dyDescent="0.25">
      <c r="B5" s="1030"/>
      <c r="C5" s="890"/>
      <c r="D5" s="1449"/>
      <c r="E5" s="1303"/>
      <c r="F5" s="1445" t="s">
        <v>1350</v>
      </c>
      <c r="G5" s="1446"/>
    </row>
    <row r="6" spans="2:7" ht="30" x14ac:dyDescent="0.25">
      <c r="B6" s="890"/>
      <c r="C6" s="890"/>
      <c r="D6" s="1031"/>
      <c r="E6" s="872" t="s">
        <v>1338</v>
      </c>
      <c r="F6" s="1028"/>
      <c r="G6" s="872" t="s">
        <v>1339</v>
      </c>
    </row>
    <row r="7" spans="2:7" x14ac:dyDescent="0.25">
      <c r="B7" s="890" t="s">
        <v>73</v>
      </c>
      <c r="C7" s="890"/>
      <c r="D7" s="1029" t="s">
        <v>595</v>
      </c>
      <c r="E7" s="1029" t="s">
        <v>599</v>
      </c>
      <c r="F7" s="1029" t="s">
        <v>601</v>
      </c>
      <c r="G7" s="1029" t="s">
        <v>605</v>
      </c>
    </row>
    <row r="8" spans="2:7" ht="30" customHeight="1" x14ac:dyDescent="0.25">
      <c r="B8" s="525">
        <v>130</v>
      </c>
      <c r="C8" s="589" t="s">
        <v>1351</v>
      </c>
      <c r="D8" s="53">
        <v>3185.0063079659117</v>
      </c>
      <c r="E8" s="53">
        <v>3090.5563848442448</v>
      </c>
      <c r="F8" s="53">
        <v>60085.207313225786</v>
      </c>
      <c r="G8" s="53">
        <v>41428.632039182485</v>
      </c>
    </row>
    <row r="9" spans="2:7" ht="30" customHeight="1" x14ac:dyDescent="0.25">
      <c r="B9" s="39">
        <v>140</v>
      </c>
      <c r="C9" s="590" t="s">
        <v>1352</v>
      </c>
      <c r="D9" s="53">
        <v>0</v>
      </c>
      <c r="E9" s="53">
        <v>0</v>
      </c>
      <c r="F9" s="53">
        <v>0</v>
      </c>
      <c r="G9" s="53">
        <v>0</v>
      </c>
    </row>
    <row r="10" spans="2:7" ht="30" customHeight="1" x14ac:dyDescent="0.25">
      <c r="B10" s="39">
        <v>150</v>
      </c>
      <c r="C10" s="590" t="s">
        <v>1341</v>
      </c>
      <c r="D10" s="53">
        <v>0</v>
      </c>
      <c r="E10" s="53">
        <v>0</v>
      </c>
      <c r="F10" s="53">
        <v>0</v>
      </c>
      <c r="G10" s="53">
        <v>0</v>
      </c>
    </row>
    <row r="11" spans="2:7" ht="30" customHeight="1" x14ac:dyDescent="0.25">
      <c r="B11" s="39">
        <v>160</v>
      </c>
      <c r="C11" s="590" t="s">
        <v>631</v>
      </c>
      <c r="D11" s="53">
        <v>3185.0063079659117</v>
      </c>
      <c r="E11" s="53">
        <v>3090.5563848442448</v>
      </c>
      <c r="F11" s="53">
        <v>52703.004776355789</v>
      </c>
      <c r="G11" s="53">
        <v>41428.632039182485</v>
      </c>
    </row>
    <row r="12" spans="2:7" ht="30" customHeight="1" x14ac:dyDescent="0.25">
      <c r="B12" s="39">
        <v>170</v>
      </c>
      <c r="C12" s="590" t="s">
        <v>1342</v>
      </c>
      <c r="D12" s="53">
        <v>2590.5748125898781</v>
      </c>
      <c r="E12" s="53">
        <v>2512.3000766348764</v>
      </c>
      <c r="F12" s="53">
        <v>47433.402242313125</v>
      </c>
      <c r="G12" s="53">
        <v>37429.539999276436</v>
      </c>
    </row>
    <row r="13" spans="2:7" ht="30" customHeight="1" x14ac:dyDescent="0.25">
      <c r="B13" s="39">
        <v>180</v>
      </c>
      <c r="C13" s="590" t="s">
        <v>1343</v>
      </c>
      <c r="D13" s="53">
        <v>0</v>
      </c>
      <c r="E13" s="53">
        <v>0</v>
      </c>
      <c r="F13" s="53">
        <v>0</v>
      </c>
      <c r="G13" s="53">
        <v>0</v>
      </c>
    </row>
    <row r="14" spans="2:7" ht="30" customHeight="1" x14ac:dyDescent="0.25">
      <c r="B14" s="39">
        <v>190</v>
      </c>
      <c r="C14" s="590" t="s">
        <v>1344</v>
      </c>
      <c r="D14" s="53">
        <v>523.03588656665931</v>
      </c>
      <c r="E14" s="53">
        <v>523.03588656665931</v>
      </c>
      <c r="F14" s="53">
        <v>4583.2865355939639</v>
      </c>
      <c r="G14" s="53">
        <v>4541.5057797489626</v>
      </c>
    </row>
    <row r="15" spans="2:7" ht="30" customHeight="1" x14ac:dyDescent="0.25">
      <c r="B15" s="39">
        <v>200</v>
      </c>
      <c r="C15" s="590" t="s">
        <v>1345</v>
      </c>
      <c r="D15" s="53">
        <v>2596.2465690348777</v>
      </c>
      <c r="E15" s="53">
        <v>2512.3000766348741</v>
      </c>
      <c r="F15" s="53">
        <v>48660.387736329751</v>
      </c>
      <c r="G15" s="53">
        <v>37429.539999276414</v>
      </c>
    </row>
    <row r="16" spans="2:7" ht="30" customHeight="1" x14ac:dyDescent="0.25">
      <c r="B16" s="39">
        <v>210</v>
      </c>
      <c r="C16" s="590" t="s">
        <v>1346</v>
      </c>
      <c r="D16" s="53">
        <v>0</v>
      </c>
      <c r="E16" s="53">
        <v>0</v>
      </c>
      <c r="F16" s="53">
        <v>0</v>
      </c>
      <c r="G16" s="53">
        <v>0</v>
      </c>
    </row>
    <row r="17" spans="2:7" ht="30" customHeight="1" x14ac:dyDescent="0.25">
      <c r="B17" s="39">
        <v>220</v>
      </c>
      <c r="C17" s="590" t="s">
        <v>1353</v>
      </c>
      <c r="D17" s="53">
        <v>0</v>
      </c>
      <c r="E17" s="53">
        <v>0</v>
      </c>
      <c r="F17" s="53">
        <v>98.13666666666667</v>
      </c>
      <c r="G17" s="53">
        <v>0</v>
      </c>
    </row>
    <row r="18" spans="2:7" ht="30" customHeight="1" x14ac:dyDescent="0.25">
      <c r="B18" s="39">
        <v>230</v>
      </c>
      <c r="C18" s="590" t="s">
        <v>1354</v>
      </c>
      <c r="D18" s="53">
        <v>0</v>
      </c>
      <c r="E18" s="53">
        <v>0</v>
      </c>
      <c r="F18" s="53">
        <v>7284.0658702033325</v>
      </c>
      <c r="G18" s="53">
        <v>0</v>
      </c>
    </row>
    <row r="19" spans="2:7" ht="30" customHeight="1" x14ac:dyDescent="0.25">
      <c r="B19" s="525">
        <v>240</v>
      </c>
      <c r="C19" s="589" t="s">
        <v>1355</v>
      </c>
      <c r="D19" s="53">
        <v>0</v>
      </c>
      <c r="E19" s="53">
        <v>0</v>
      </c>
      <c r="F19" s="53">
        <v>0</v>
      </c>
      <c r="G19" s="53">
        <v>0</v>
      </c>
    </row>
    <row r="20" spans="2:7" ht="30" customHeight="1" x14ac:dyDescent="0.25">
      <c r="B20" s="525">
        <v>241</v>
      </c>
      <c r="C20" s="589" t="s">
        <v>1356</v>
      </c>
      <c r="D20" s="591"/>
      <c r="E20" s="591"/>
      <c r="F20" s="53">
        <v>23465.100152468338</v>
      </c>
      <c r="G20" s="53">
        <v>23465.100152468338</v>
      </c>
    </row>
    <row r="21" spans="2:7" ht="30" customHeight="1" x14ac:dyDescent="0.25">
      <c r="B21" s="525">
        <v>250</v>
      </c>
      <c r="C21" s="589" t="s">
        <v>1357</v>
      </c>
      <c r="D21" s="53">
        <v>416408.84160646796</v>
      </c>
      <c r="E21" s="53">
        <v>47266.777062607762</v>
      </c>
      <c r="F21" s="591"/>
      <c r="G21" s="591"/>
    </row>
  </sheetData>
  <mergeCells count="4">
    <mergeCell ref="B2:G2"/>
    <mergeCell ref="D4:E5"/>
    <mergeCell ref="F4:G4"/>
    <mergeCell ref="F5:G5"/>
  </mergeCells>
  <pageMargins left="0.7" right="0.7" top="0.75" bottom="0.75" header="0.3" footer="0.3"/>
  <pageSetup paperSize="9" scale="53" orientation="landscape" verticalDpi="9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DC411-745B-43C9-8169-099631B4F95A}">
  <sheetPr codeName="Sheet50">
    <tabColor rgb="FF00A976"/>
  </sheetPr>
  <dimension ref="B1:E7"/>
  <sheetViews>
    <sheetView showGridLines="0" zoomScale="90" zoomScaleNormal="90" zoomScalePageLayoutView="80" workbookViewId="0">
      <selection activeCell="D17" sqref="D17"/>
    </sheetView>
  </sheetViews>
  <sheetFormatPr defaultColWidth="8" defaultRowHeight="15" x14ac:dyDescent="0.25"/>
  <cols>
    <col min="1" max="1" width="3.125" style="170" customWidth="1"/>
    <col min="2" max="2" width="8" style="170"/>
    <col min="3" max="3" width="37.875" style="170" customWidth="1"/>
    <col min="4" max="4" width="36.875" style="170" customWidth="1"/>
    <col min="5" max="5" width="39" style="170" customWidth="1"/>
    <col min="6" max="16384" width="8" style="170"/>
  </cols>
  <sheetData>
    <row r="1" spans="2:5" ht="9.9499999999999993" customHeight="1" x14ac:dyDescent="0.25"/>
    <row r="2" spans="2:5" ht="20.25" x14ac:dyDescent="0.3">
      <c r="B2" s="1244" t="s">
        <v>63</v>
      </c>
      <c r="C2" s="1244"/>
      <c r="D2" s="1244"/>
      <c r="E2" s="1244"/>
    </row>
    <row r="4" spans="2:5" x14ac:dyDescent="0.25">
      <c r="B4" s="1032"/>
      <c r="C4" s="1032"/>
      <c r="D4" s="1303" t="s">
        <v>1358</v>
      </c>
      <c r="E4" s="1303" t="s">
        <v>1359</v>
      </c>
    </row>
    <row r="5" spans="2:5" ht="47.25" customHeight="1" x14ac:dyDescent="0.25">
      <c r="B5" s="1032"/>
      <c r="C5" s="1032"/>
      <c r="D5" s="1303"/>
      <c r="E5" s="1303" t="s">
        <v>1360</v>
      </c>
    </row>
    <row r="6" spans="2:5" x14ac:dyDescent="0.25">
      <c r="B6" s="1033" t="s">
        <v>73</v>
      </c>
      <c r="C6" s="1032"/>
      <c r="D6" s="1034" t="s">
        <v>595</v>
      </c>
      <c r="E6" s="1034" t="s">
        <v>599</v>
      </c>
    </row>
    <row r="7" spans="2:5" ht="30" x14ac:dyDescent="0.25">
      <c r="B7" s="582" t="s">
        <v>595</v>
      </c>
      <c r="C7" s="592" t="s">
        <v>1361</v>
      </c>
      <c r="D7" s="584">
        <v>387787.93383871752</v>
      </c>
      <c r="E7" s="584">
        <v>419791.07057643333</v>
      </c>
    </row>
  </sheetData>
  <mergeCells count="3">
    <mergeCell ref="B2:E2"/>
    <mergeCell ref="D4:D5"/>
    <mergeCell ref="E4:E5"/>
  </mergeCells>
  <pageMargins left="0.7" right="0.7" top="0.75" bottom="0.75" header="0.3" footer="0.3"/>
  <pageSetup paperSize="9" scale="88" orientation="landscape"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2559-549E-40B2-A1E8-5FEC41C81A8B}">
  <sheetPr>
    <tabColor rgb="FF00A976"/>
  </sheetPr>
  <dimension ref="B1:AI135"/>
  <sheetViews>
    <sheetView showGridLines="0" zoomScaleNormal="100" workbookViewId="0">
      <selection activeCell="C14" sqref="C14"/>
    </sheetView>
  </sheetViews>
  <sheetFormatPr defaultColWidth="8" defaultRowHeight="15" x14ac:dyDescent="0.25"/>
  <cols>
    <col min="1" max="1" width="2.375" style="80" customWidth="1"/>
    <col min="2" max="2" width="8" style="78"/>
    <col min="3" max="3" width="57.625" style="79" bestFit="1" customWidth="1"/>
    <col min="4" max="7" width="26.875" style="79" customWidth="1"/>
    <col min="8" max="8" width="22.875" style="79" bestFit="1" customWidth="1"/>
    <col min="9" max="9" width="19.125" style="79" bestFit="1" customWidth="1"/>
    <col min="10" max="10" width="19.125" style="80" bestFit="1" customWidth="1"/>
    <col min="11" max="11" width="22.875" style="80" bestFit="1" customWidth="1"/>
    <col min="12" max="12" width="22.375" style="80" customWidth="1"/>
    <col min="13" max="13" width="21.875" style="80" customWidth="1"/>
    <col min="14" max="14" width="26.875" style="80" customWidth="1"/>
    <col min="15" max="16" width="25.5" style="80" bestFit="1" customWidth="1"/>
    <col min="17" max="17" width="27.125" style="80" customWidth="1"/>
    <col min="18" max="18" width="5" style="80" customWidth="1"/>
    <col min="19" max="16384" width="8" style="80"/>
  </cols>
  <sheetData>
    <row r="1" spans="2:29" ht="12.95" customHeight="1" x14ac:dyDescent="0.25"/>
    <row r="2" spans="2:29" ht="22.5" x14ac:dyDescent="0.3">
      <c r="B2" s="1229" t="s">
        <v>289</v>
      </c>
      <c r="C2" s="1230"/>
      <c r="D2" s="1230"/>
      <c r="E2" s="1230"/>
      <c r="F2" s="1230"/>
      <c r="G2" s="1230"/>
      <c r="H2" s="1230"/>
      <c r="I2" s="1230"/>
      <c r="J2" s="81"/>
      <c r="K2" s="81"/>
      <c r="L2" s="81"/>
      <c r="M2" s="81"/>
      <c r="N2" s="82"/>
      <c r="O2" s="83"/>
      <c r="P2" s="84"/>
      <c r="Q2" s="84"/>
      <c r="R2" s="85"/>
      <c r="S2" s="86"/>
      <c r="T2" s="86"/>
      <c r="U2" s="86"/>
      <c r="V2" s="86"/>
      <c r="W2" s="86"/>
      <c r="X2" s="86"/>
      <c r="Y2" s="86"/>
      <c r="Z2" s="86"/>
      <c r="AA2" s="86"/>
    </row>
    <row r="3" spans="2:29" s="93" customFormat="1" ht="18.75" x14ac:dyDescent="0.3">
      <c r="B3" s="87"/>
      <c r="C3" s="88"/>
      <c r="D3" s="88"/>
      <c r="E3" s="88"/>
      <c r="F3" s="88"/>
      <c r="G3" s="88"/>
      <c r="H3" s="88"/>
      <c r="I3" s="88"/>
      <c r="J3" s="89"/>
      <c r="K3" s="89"/>
      <c r="L3" s="89"/>
      <c r="M3" s="89"/>
      <c r="N3" s="90"/>
      <c r="O3" s="91"/>
      <c r="P3" s="92"/>
      <c r="Q3" s="92"/>
      <c r="R3" s="85"/>
      <c r="S3" s="85"/>
      <c r="T3" s="85"/>
      <c r="U3" s="85"/>
      <c r="V3" s="85"/>
      <c r="W3" s="85"/>
      <c r="X3" s="85"/>
      <c r="Y3" s="85"/>
      <c r="Z3" s="85"/>
      <c r="AA3" s="85"/>
    </row>
    <row r="4" spans="2:29" x14ac:dyDescent="0.25">
      <c r="B4" s="94">
        <v>1</v>
      </c>
      <c r="C4" s="95" t="s">
        <v>290</v>
      </c>
      <c r="D4" s="96" t="s">
        <v>291</v>
      </c>
      <c r="E4" s="96" t="s">
        <v>291</v>
      </c>
      <c r="F4" s="96" t="s">
        <v>291</v>
      </c>
      <c r="G4" s="96" t="s">
        <v>291</v>
      </c>
      <c r="H4" s="96" t="s">
        <v>291</v>
      </c>
      <c r="I4" s="96" t="s">
        <v>291</v>
      </c>
      <c r="J4" s="96" t="s">
        <v>291</v>
      </c>
      <c r="K4" s="96" t="s">
        <v>291</v>
      </c>
      <c r="L4" s="96" t="s">
        <v>291</v>
      </c>
      <c r="M4" s="96" t="s">
        <v>291</v>
      </c>
      <c r="N4" s="96" t="s">
        <v>291</v>
      </c>
      <c r="O4" s="96" t="s">
        <v>291</v>
      </c>
      <c r="P4" s="96" t="s">
        <v>291</v>
      </c>
      <c r="Q4" s="96" t="s">
        <v>291</v>
      </c>
      <c r="R4" s="86"/>
      <c r="S4" s="86"/>
      <c r="T4" s="86"/>
    </row>
    <row r="5" spans="2:29" x14ac:dyDescent="0.25">
      <c r="B5" s="97">
        <v>2</v>
      </c>
      <c r="C5" s="98" t="s">
        <v>292</v>
      </c>
      <c r="D5" s="99" t="s">
        <v>293</v>
      </c>
      <c r="E5" s="99" t="s">
        <v>294</v>
      </c>
      <c r="F5" s="99" t="s">
        <v>295</v>
      </c>
      <c r="G5" s="99" t="s">
        <v>296</v>
      </c>
      <c r="H5" s="100" t="s">
        <v>297</v>
      </c>
      <c r="I5" s="93" t="s">
        <v>298</v>
      </c>
      <c r="J5" s="100" t="s">
        <v>299</v>
      </c>
      <c r="K5" s="93" t="s">
        <v>300</v>
      </c>
      <c r="L5" s="100" t="s">
        <v>301</v>
      </c>
      <c r="M5" s="100" t="s">
        <v>302</v>
      </c>
      <c r="N5" s="100" t="s">
        <v>303</v>
      </c>
      <c r="O5" s="101" t="s">
        <v>304</v>
      </c>
      <c r="P5" s="102" t="s">
        <v>305</v>
      </c>
      <c r="Q5" s="102" t="s">
        <v>306</v>
      </c>
      <c r="R5" s="86"/>
      <c r="S5" s="86"/>
      <c r="T5" s="86"/>
      <c r="U5" s="86"/>
    </row>
    <row r="6" spans="2:29" x14ac:dyDescent="0.25">
      <c r="B6" s="97">
        <v>3</v>
      </c>
      <c r="C6" s="98" t="s">
        <v>307</v>
      </c>
      <c r="D6" s="103" t="s">
        <v>308</v>
      </c>
      <c r="E6" s="103" t="s">
        <v>308</v>
      </c>
      <c r="F6" s="103" t="s">
        <v>308</v>
      </c>
      <c r="G6" s="103" t="s">
        <v>308</v>
      </c>
      <c r="H6" s="103" t="s">
        <v>308</v>
      </c>
      <c r="I6" s="103" t="s">
        <v>308</v>
      </c>
      <c r="J6" s="103" t="s">
        <v>309</v>
      </c>
      <c r="K6" s="104" t="s">
        <v>309</v>
      </c>
      <c r="L6" s="104" t="s">
        <v>309</v>
      </c>
      <c r="M6" s="104" t="s">
        <v>309</v>
      </c>
      <c r="N6" s="104" t="s">
        <v>309</v>
      </c>
      <c r="O6" s="105" t="s">
        <v>309</v>
      </c>
      <c r="P6" s="105" t="s">
        <v>309</v>
      </c>
      <c r="Q6" s="105" t="s">
        <v>309</v>
      </c>
      <c r="R6" s="86"/>
      <c r="S6" s="86"/>
      <c r="T6" s="86"/>
      <c r="U6" s="86"/>
    </row>
    <row r="7" spans="2:29" x14ac:dyDescent="0.25">
      <c r="B7" s="106"/>
      <c r="C7" s="107" t="s">
        <v>310</v>
      </c>
      <c r="D7" s="108"/>
      <c r="E7" s="108"/>
      <c r="F7" s="108"/>
      <c r="G7" s="108"/>
      <c r="H7" s="108"/>
      <c r="I7" s="108"/>
      <c r="J7" s="108"/>
      <c r="K7" s="108"/>
      <c r="L7" s="108"/>
      <c r="M7" s="108"/>
      <c r="N7" s="108"/>
      <c r="O7" s="108"/>
      <c r="P7" s="108"/>
      <c r="Q7" s="108"/>
      <c r="R7" s="86"/>
      <c r="S7" s="86"/>
      <c r="T7" s="86"/>
      <c r="U7" s="86"/>
    </row>
    <row r="8" spans="2:29" ht="30" x14ac:dyDescent="0.25">
      <c r="B8" s="109">
        <v>4</v>
      </c>
      <c r="C8" s="98" t="s">
        <v>311</v>
      </c>
      <c r="D8" s="110" t="s">
        <v>312</v>
      </c>
      <c r="E8" s="110" t="s">
        <v>312</v>
      </c>
      <c r="F8" s="110" t="s">
        <v>312</v>
      </c>
      <c r="G8" s="110" t="s">
        <v>312</v>
      </c>
      <c r="H8" s="111" t="s">
        <v>312</v>
      </c>
      <c r="I8" s="111" t="s">
        <v>313</v>
      </c>
      <c r="J8" s="111" t="s">
        <v>313</v>
      </c>
      <c r="K8" s="111" t="s">
        <v>312</v>
      </c>
      <c r="L8" s="111" t="s">
        <v>312</v>
      </c>
      <c r="M8" s="111" t="s">
        <v>312</v>
      </c>
      <c r="N8" s="111" t="s">
        <v>313</v>
      </c>
      <c r="O8" s="111" t="s">
        <v>312</v>
      </c>
      <c r="P8" s="111" t="s">
        <v>312</v>
      </c>
      <c r="Q8" s="111" t="s">
        <v>312</v>
      </c>
      <c r="R8" s="86"/>
      <c r="S8" s="86"/>
      <c r="T8" s="86"/>
      <c r="U8" s="86"/>
    </row>
    <row r="9" spans="2:29" ht="30" x14ac:dyDescent="0.25">
      <c r="B9" s="109">
        <v>5</v>
      </c>
      <c r="C9" s="98" t="s">
        <v>314</v>
      </c>
      <c r="D9" s="110" t="s">
        <v>312</v>
      </c>
      <c r="E9" s="110" t="s">
        <v>312</v>
      </c>
      <c r="F9" s="110" t="s">
        <v>312</v>
      </c>
      <c r="G9" s="110" t="s">
        <v>312</v>
      </c>
      <c r="H9" s="111" t="s">
        <v>312</v>
      </c>
      <c r="I9" s="111" t="s">
        <v>313</v>
      </c>
      <c r="J9" s="111" t="s">
        <v>313</v>
      </c>
      <c r="K9" s="111" t="s">
        <v>312</v>
      </c>
      <c r="L9" s="111" t="s">
        <v>312</v>
      </c>
      <c r="M9" s="111" t="s">
        <v>312</v>
      </c>
      <c r="N9" s="111" t="s">
        <v>313</v>
      </c>
      <c r="O9" s="111" t="s">
        <v>312</v>
      </c>
      <c r="P9" s="111" t="s">
        <v>312</v>
      </c>
      <c r="Q9" s="111" t="s">
        <v>312</v>
      </c>
      <c r="R9" s="86"/>
      <c r="S9" s="86"/>
      <c r="T9" s="86"/>
      <c r="U9" s="86"/>
      <c r="V9" s="86"/>
      <c r="W9" s="86"/>
      <c r="X9" s="86"/>
      <c r="Y9" s="86"/>
      <c r="Z9" s="86"/>
      <c r="AA9" s="86"/>
      <c r="AB9" s="86"/>
      <c r="AC9" s="86"/>
    </row>
    <row r="10" spans="2:29" ht="30" x14ac:dyDescent="0.25">
      <c r="B10" s="109">
        <v>6</v>
      </c>
      <c r="C10" s="98" t="s">
        <v>315</v>
      </c>
      <c r="D10" s="112" t="s">
        <v>316</v>
      </c>
      <c r="E10" s="112" t="s">
        <v>316</v>
      </c>
      <c r="F10" s="112" t="s">
        <v>316</v>
      </c>
      <c r="G10" s="112" t="s">
        <v>316</v>
      </c>
      <c r="H10" s="103" t="s">
        <v>316</v>
      </c>
      <c r="I10" s="103" t="s">
        <v>316</v>
      </c>
      <c r="J10" s="103" t="s">
        <v>316</v>
      </c>
      <c r="K10" s="104" t="s">
        <v>316</v>
      </c>
      <c r="L10" s="104" t="s">
        <v>316</v>
      </c>
      <c r="M10" s="104" t="s">
        <v>316</v>
      </c>
      <c r="N10" s="104" t="s">
        <v>316</v>
      </c>
      <c r="O10" s="105" t="s">
        <v>316</v>
      </c>
      <c r="P10" s="105" t="s">
        <v>316</v>
      </c>
      <c r="Q10" s="105" t="s">
        <v>316</v>
      </c>
      <c r="R10" s="86"/>
      <c r="S10" s="86"/>
      <c r="T10" s="86"/>
      <c r="U10" s="86"/>
      <c r="V10" s="86"/>
      <c r="W10" s="86"/>
      <c r="X10" s="86"/>
      <c r="Y10" s="86"/>
      <c r="Z10" s="86"/>
      <c r="AA10" s="86"/>
      <c r="AB10" s="86"/>
      <c r="AC10" s="86"/>
    </row>
    <row r="11" spans="2:29" ht="74.25" customHeight="1" x14ac:dyDescent="0.25">
      <c r="B11" s="109">
        <v>7</v>
      </c>
      <c r="C11" s="98" t="s">
        <v>317</v>
      </c>
      <c r="D11" s="112" t="s">
        <v>318</v>
      </c>
      <c r="E11" s="112" t="s">
        <v>318</v>
      </c>
      <c r="F11" s="112" t="s">
        <v>318</v>
      </c>
      <c r="G11" s="112" t="s">
        <v>318</v>
      </c>
      <c r="H11" s="113" t="s">
        <v>319</v>
      </c>
      <c r="I11" s="113" t="s">
        <v>320</v>
      </c>
      <c r="J11" s="113" t="s">
        <v>320</v>
      </c>
      <c r="K11" s="105" t="s">
        <v>319</v>
      </c>
      <c r="L11" s="113" t="s">
        <v>319</v>
      </c>
      <c r="M11" s="113" t="s">
        <v>319</v>
      </c>
      <c r="N11" s="113" t="s">
        <v>320</v>
      </c>
      <c r="O11" s="113" t="s">
        <v>319</v>
      </c>
      <c r="P11" s="113" t="s">
        <v>319</v>
      </c>
      <c r="Q11" s="113" t="s">
        <v>319</v>
      </c>
      <c r="R11" s="86"/>
      <c r="S11" s="86"/>
      <c r="T11" s="86"/>
      <c r="U11" s="86"/>
      <c r="V11" s="86"/>
      <c r="W11" s="86"/>
      <c r="X11" s="86"/>
      <c r="Y11" s="86"/>
      <c r="Z11" s="86"/>
      <c r="AA11" s="86"/>
      <c r="AB11" s="86"/>
      <c r="AC11" s="86"/>
    </row>
    <row r="12" spans="2:29" x14ac:dyDescent="0.25">
      <c r="B12" s="97">
        <v>8</v>
      </c>
      <c r="C12" s="1000" t="s">
        <v>321</v>
      </c>
      <c r="D12" s="1001" t="s">
        <v>322</v>
      </c>
      <c r="E12" s="1002">
        <f>10000000*7.453</f>
        <v>74530000</v>
      </c>
      <c r="F12" s="1002">
        <f>10000000*7.453</f>
        <v>74530000</v>
      </c>
      <c r="G12" s="1002">
        <f>10000000*7.453</f>
        <v>74530000</v>
      </c>
      <c r="H12" s="1002">
        <f>300000000*7.4530002</f>
        <v>2235900060</v>
      </c>
      <c r="I12" s="1002">
        <f>150000000*7.4530002</f>
        <v>1117950030</v>
      </c>
      <c r="J12" s="1002">
        <f>1000000000*0.6719</f>
        <v>671900000</v>
      </c>
      <c r="K12" s="1002">
        <f>200000000*7.4530002</f>
        <v>1490600040</v>
      </c>
      <c r="L12" s="1002">
        <f>1000000000*0.6719</f>
        <v>671900000</v>
      </c>
      <c r="M12" s="1002">
        <f>1000000000*0.6632</f>
        <v>663200000</v>
      </c>
      <c r="N12" s="1002">
        <f>200000000*7.4530002</f>
        <v>1490600040</v>
      </c>
      <c r="O12" s="1002">
        <v>400000000</v>
      </c>
      <c r="P12" s="1002">
        <f>400000000*0.6632</f>
        <v>265280000</v>
      </c>
      <c r="Q12" s="1002">
        <f>600000000*0.6719</f>
        <v>403140000.00000006</v>
      </c>
      <c r="R12" s="86"/>
      <c r="S12" s="86"/>
      <c r="T12" s="86"/>
      <c r="U12" s="86"/>
      <c r="V12" s="86"/>
      <c r="W12" s="86"/>
      <c r="X12" s="86"/>
      <c r="Y12" s="86"/>
      <c r="Z12" s="86"/>
      <c r="AA12" s="86"/>
      <c r="AB12" s="86"/>
      <c r="AC12" s="86"/>
    </row>
    <row r="13" spans="2:29" x14ac:dyDescent="0.25">
      <c r="B13" s="109">
        <v>9</v>
      </c>
      <c r="C13" s="98" t="s">
        <v>323</v>
      </c>
      <c r="D13" s="114" t="s">
        <v>324</v>
      </c>
      <c r="E13" s="114" t="s">
        <v>325</v>
      </c>
      <c r="F13" s="114" t="s">
        <v>325</v>
      </c>
      <c r="G13" s="114" t="s">
        <v>325</v>
      </c>
      <c r="H13" s="115" t="s">
        <v>326</v>
      </c>
      <c r="I13" s="115" t="s">
        <v>327</v>
      </c>
      <c r="J13" s="115" t="s">
        <v>328</v>
      </c>
      <c r="K13" s="115" t="s">
        <v>329</v>
      </c>
      <c r="L13" s="116" t="s">
        <v>328</v>
      </c>
      <c r="M13" s="116" t="s">
        <v>330</v>
      </c>
      <c r="N13" s="115" t="s">
        <v>329</v>
      </c>
      <c r="O13" s="117">
        <v>400000000</v>
      </c>
      <c r="P13" s="118">
        <v>400000000</v>
      </c>
      <c r="Q13" s="119">
        <v>600000000</v>
      </c>
      <c r="R13" s="86"/>
      <c r="S13" s="86"/>
      <c r="T13" s="86"/>
      <c r="U13" s="86"/>
      <c r="V13" s="86"/>
      <c r="W13" s="86"/>
      <c r="X13" s="86"/>
      <c r="Y13" s="86"/>
      <c r="Z13" s="86"/>
      <c r="AA13" s="86"/>
      <c r="AB13" s="86"/>
      <c r="AC13" s="86"/>
    </row>
    <row r="14" spans="2:29" x14ac:dyDescent="0.25">
      <c r="B14" s="120" t="s">
        <v>331</v>
      </c>
      <c r="C14" s="98" t="s">
        <v>332</v>
      </c>
      <c r="D14" s="121">
        <v>1</v>
      </c>
      <c r="E14" s="121">
        <v>0.94667000000000001</v>
      </c>
      <c r="F14" s="121">
        <v>1</v>
      </c>
      <c r="G14" s="121">
        <v>1</v>
      </c>
      <c r="H14" s="122">
        <v>0.99482000000000004</v>
      </c>
      <c r="I14" s="123">
        <v>1</v>
      </c>
      <c r="J14" s="123">
        <v>1</v>
      </c>
      <c r="K14" s="124">
        <v>0.99456</v>
      </c>
      <c r="L14" s="125">
        <v>1</v>
      </c>
      <c r="M14" s="125">
        <v>1</v>
      </c>
      <c r="N14" s="125">
        <v>1</v>
      </c>
      <c r="O14" s="126">
        <v>1</v>
      </c>
      <c r="P14" s="126">
        <v>1</v>
      </c>
      <c r="Q14" s="126">
        <v>1</v>
      </c>
      <c r="R14" s="86"/>
      <c r="S14" s="86"/>
      <c r="T14" s="86"/>
      <c r="U14" s="86" t="s">
        <v>333</v>
      </c>
      <c r="V14" s="86">
        <v>7.4530002</v>
      </c>
      <c r="W14" s="86"/>
      <c r="X14" s="86"/>
      <c r="Y14" s="86"/>
      <c r="Z14" s="86"/>
      <c r="AA14" s="86"/>
      <c r="AB14" s="86"/>
      <c r="AC14" s="86"/>
    </row>
    <row r="15" spans="2:29" x14ac:dyDescent="0.25">
      <c r="B15" s="120" t="s">
        <v>334</v>
      </c>
      <c r="C15" s="98" t="s">
        <v>335</v>
      </c>
      <c r="D15" s="121">
        <v>1</v>
      </c>
      <c r="E15" s="121">
        <v>1</v>
      </c>
      <c r="F15" s="121">
        <v>1</v>
      </c>
      <c r="G15" s="121">
        <v>1</v>
      </c>
      <c r="H15" s="123">
        <v>1</v>
      </c>
      <c r="I15" s="123">
        <v>1</v>
      </c>
      <c r="J15" s="123">
        <v>1</v>
      </c>
      <c r="K15" s="123">
        <v>1</v>
      </c>
      <c r="L15" s="123">
        <v>1</v>
      </c>
      <c r="M15" s="123">
        <v>1</v>
      </c>
      <c r="N15" s="123">
        <v>1</v>
      </c>
      <c r="O15" s="123">
        <v>1</v>
      </c>
      <c r="P15" s="123">
        <v>1</v>
      </c>
      <c r="Q15" s="123">
        <v>1</v>
      </c>
      <c r="R15" s="86"/>
      <c r="S15" s="86"/>
      <c r="T15" s="86"/>
      <c r="U15" s="86" t="s">
        <v>336</v>
      </c>
      <c r="V15" s="86">
        <v>0.67190000000000005</v>
      </c>
      <c r="W15" s="86"/>
      <c r="X15" s="86"/>
      <c r="Y15" s="86"/>
      <c r="Z15" s="86"/>
      <c r="AA15" s="86"/>
      <c r="AB15" s="86"/>
      <c r="AC15" s="86"/>
    </row>
    <row r="16" spans="2:29" ht="30" customHeight="1" x14ac:dyDescent="0.25">
      <c r="B16" s="109">
        <v>10</v>
      </c>
      <c r="C16" s="98" t="s">
        <v>337</v>
      </c>
      <c r="D16" s="112" t="s">
        <v>338</v>
      </c>
      <c r="E16" s="112" t="s">
        <v>338</v>
      </c>
      <c r="F16" s="112" t="s">
        <v>338</v>
      </c>
      <c r="G16" s="112" t="s">
        <v>338</v>
      </c>
      <c r="H16" s="113" t="s">
        <v>338</v>
      </c>
      <c r="I16" s="113" t="s">
        <v>339</v>
      </c>
      <c r="J16" s="113" t="s">
        <v>339</v>
      </c>
      <c r="K16" s="105" t="s">
        <v>338</v>
      </c>
      <c r="L16" s="105" t="s">
        <v>338</v>
      </c>
      <c r="M16" s="105" t="s">
        <v>338</v>
      </c>
      <c r="N16" s="105" t="s">
        <v>339</v>
      </c>
      <c r="O16" s="105" t="s">
        <v>338</v>
      </c>
      <c r="P16" s="105" t="s">
        <v>338</v>
      </c>
      <c r="Q16" s="105" t="s">
        <v>338</v>
      </c>
      <c r="R16" s="86"/>
      <c r="S16" s="86"/>
      <c r="T16" s="86"/>
      <c r="U16" s="86" t="s">
        <v>340</v>
      </c>
      <c r="V16" s="86">
        <v>0.66320000000000001</v>
      </c>
      <c r="W16" s="86"/>
      <c r="X16" s="86"/>
      <c r="Y16" s="86"/>
      <c r="Z16" s="86"/>
      <c r="AA16" s="86"/>
      <c r="AB16" s="86"/>
      <c r="AC16" s="86"/>
    </row>
    <row r="17" spans="2:29" x14ac:dyDescent="0.25">
      <c r="B17" s="109">
        <v>11</v>
      </c>
      <c r="C17" s="98" t="s">
        <v>341</v>
      </c>
      <c r="D17" s="127" t="s">
        <v>342</v>
      </c>
      <c r="E17" s="127" t="s">
        <v>343</v>
      </c>
      <c r="F17" s="127" t="s">
        <v>344</v>
      </c>
      <c r="G17" s="127" t="s">
        <v>345</v>
      </c>
      <c r="H17" s="128">
        <v>42830</v>
      </c>
      <c r="I17" s="128">
        <v>42999</v>
      </c>
      <c r="J17" s="128">
        <v>43564</v>
      </c>
      <c r="K17" s="128">
        <v>43858</v>
      </c>
      <c r="L17" s="129">
        <v>44279</v>
      </c>
      <c r="M17" s="129">
        <v>44279</v>
      </c>
      <c r="N17" s="129">
        <v>44351</v>
      </c>
      <c r="O17" s="128">
        <v>44804</v>
      </c>
      <c r="P17" s="128">
        <v>44804</v>
      </c>
      <c r="Q17" s="128">
        <v>44804</v>
      </c>
      <c r="R17" s="86"/>
      <c r="S17" s="86"/>
      <c r="T17" s="86"/>
      <c r="U17" s="86"/>
      <c r="V17" s="86"/>
      <c r="W17" s="86"/>
      <c r="X17" s="86"/>
      <c r="Y17" s="86"/>
      <c r="Z17" s="86"/>
      <c r="AA17" s="86"/>
      <c r="AB17" s="86"/>
      <c r="AC17" s="86"/>
    </row>
    <row r="18" spans="2:29" x14ac:dyDescent="0.25">
      <c r="B18" s="109">
        <v>12</v>
      </c>
      <c r="C18" s="98" t="s">
        <v>346</v>
      </c>
      <c r="D18" s="110" t="s">
        <v>347</v>
      </c>
      <c r="E18" s="110" t="s">
        <v>347</v>
      </c>
      <c r="F18" s="110" t="s">
        <v>347</v>
      </c>
      <c r="G18" s="110" t="s">
        <v>347</v>
      </c>
      <c r="H18" s="111" t="s">
        <v>348</v>
      </c>
      <c r="I18" s="111" t="s">
        <v>349</v>
      </c>
      <c r="J18" s="111" t="s">
        <v>349</v>
      </c>
      <c r="K18" s="111" t="s">
        <v>348</v>
      </c>
      <c r="L18" s="111" t="s">
        <v>348</v>
      </c>
      <c r="M18" s="111" t="s">
        <v>348</v>
      </c>
      <c r="N18" s="111" t="s">
        <v>349</v>
      </c>
      <c r="O18" s="111" t="s">
        <v>348</v>
      </c>
      <c r="P18" s="111" t="s">
        <v>348</v>
      </c>
      <c r="Q18" s="111" t="s">
        <v>348</v>
      </c>
      <c r="R18" s="86"/>
      <c r="S18" s="86"/>
      <c r="T18" s="86"/>
      <c r="U18" s="86"/>
      <c r="V18" s="86"/>
      <c r="W18" s="86"/>
      <c r="X18" s="86"/>
      <c r="Y18" s="86"/>
      <c r="Z18" s="86"/>
      <c r="AA18" s="86"/>
      <c r="AB18" s="86"/>
      <c r="AC18" s="86"/>
    </row>
    <row r="19" spans="2:29" ht="34.5" customHeight="1" x14ac:dyDescent="0.25">
      <c r="B19" s="109">
        <v>13</v>
      </c>
      <c r="C19" s="98" t="s">
        <v>350</v>
      </c>
      <c r="D19" s="127" t="s">
        <v>351</v>
      </c>
      <c r="E19" s="127" t="s">
        <v>352</v>
      </c>
      <c r="F19" s="127" t="s">
        <v>353</v>
      </c>
      <c r="G19" s="127" t="s">
        <v>354</v>
      </c>
      <c r="H19" s="128" t="s">
        <v>349</v>
      </c>
      <c r="I19" s="128" t="s">
        <v>349</v>
      </c>
      <c r="J19" s="128" t="s">
        <v>349</v>
      </c>
      <c r="K19" s="128">
        <v>47876</v>
      </c>
      <c r="L19" s="129">
        <v>47931</v>
      </c>
      <c r="M19" s="129">
        <v>44279</v>
      </c>
      <c r="N19" s="111" t="s">
        <v>349</v>
      </c>
      <c r="O19" s="128">
        <v>48457</v>
      </c>
      <c r="P19" s="128">
        <v>48457</v>
      </c>
      <c r="Q19" s="128">
        <v>48457</v>
      </c>
      <c r="R19" s="86"/>
      <c r="S19" s="86"/>
      <c r="T19" s="86"/>
      <c r="U19" s="86"/>
      <c r="V19" s="86"/>
      <c r="W19" s="86"/>
      <c r="X19" s="86"/>
      <c r="Y19" s="86"/>
      <c r="Z19" s="86"/>
      <c r="AA19" s="86"/>
      <c r="AB19" s="86"/>
      <c r="AC19" s="86"/>
    </row>
    <row r="20" spans="2:29" x14ac:dyDescent="0.25">
      <c r="B20" s="109">
        <v>14</v>
      </c>
      <c r="C20" s="98" t="s">
        <v>355</v>
      </c>
      <c r="D20" s="103" t="s">
        <v>356</v>
      </c>
      <c r="E20" s="103" t="s">
        <v>356</v>
      </c>
      <c r="F20" s="103" t="s">
        <v>356</v>
      </c>
      <c r="G20" s="103" t="s">
        <v>356</v>
      </c>
      <c r="H20" s="113" t="s">
        <v>356</v>
      </c>
      <c r="I20" s="113" t="s">
        <v>356</v>
      </c>
      <c r="J20" s="113" t="s">
        <v>356</v>
      </c>
      <c r="K20" s="105" t="s">
        <v>356</v>
      </c>
      <c r="L20" s="105" t="s">
        <v>356</v>
      </c>
      <c r="M20" s="105" t="s">
        <v>356</v>
      </c>
      <c r="N20" s="105" t="s">
        <v>356</v>
      </c>
      <c r="O20" s="105" t="s">
        <v>356</v>
      </c>
      <c r="P20" s="105" t="s">
        <v>356</v>
      </c>
      <c r="Q20" s="105" t="s">
        <v>356</v>
      </c>
      <c r="R20" s="86"/>
      <c r="S20" s="86"/>
      <c r="T20" s="86"/>
      <c r="U20" s="86"/>
      <c r="V20" s="86"/>
      <c r="W20" s="86"/>
      <c r="X20" s="86"/>
      <c r="Y20" s="86"/>
      <c r="Z20" s="86"/>
      <c r="AA20" s="86"/>
      <c r="AB20" s="86"/>
      <c r="AC20" s="86"/>
    </row>
    <row r="21" spans="2:29" ht="90" x14ac:dyDescent="0.25">
      <c r="B21" s="109">
        <v>15</v>
      </c>
      <c r="C21" s="98" t="s">
        <v>357</v>
      </c>
      <c r="D21" s="130" t="s">
        <v>358</v>
      </c>
      <c r="E21" s="130" t="s">
        <v>358</v>
      </c>
      <c r="F21" s="130" t="s">
        <v>358</v>
      </c>
      <c r="G21" s="130" t="s">
        <v>358</v>
      </c>
      <c r="H21" s="131" t="s">
        <v>359</v>
      </c>
      <c r="I21" s="131" t="s">
        <v>360</v>
      </c>
      <c r="J21" s="131" t="s">
        <v>361</v>
      </c>
      <c r="K21" s="131" t="s">
        <v>362</v>
      </c>
      <c r="L21" s="132" t="s">
        <v>363</v>
      </c>
      <c r="M21" s="132" t="s">
        <v>363</v>
      </c>
      <c r="N21" s="132" t="s">
        <v>364</v>
      </c>
      <c r="O21" s="133" t="s">
        <v>365</v>
      </c>
      <c r="P21" s="133" t="s">
        <v>365</v>
      </c>
      <c r="Q21" s="133" t="s">
        <v>365</v>
      </c>
      <c r="R21" s="86"/>
      <c r="S21" s="86"/>
      <c r="T21" s="86"/>
      <c r="U21" s="86"/>
      <c r="V21" s="86"/>
      <c r="W21" s="86"/>
      <c r="X21" s="86"/>
      <c r="Y21" s="86"/>
      <c r="Z21" s="86"/>
      <c r="AA21" s="86"/>
      <c r="AB21" s="86"/>
      <c r="AC21" s="86"/>
    </row>
    <row r="22" spans="2:29" ht="30" x14ac:dyDescent="0.25">
      <c r="B22" s="109">
        <v>16</v>
      </c>
      <c r="C22" s="98" t="s">
        <v>366</v>
      </c>
      <c r="D22" s="134" t="s">
        <v>367</v>
      </c>
      <c r="E22" s="134" t="s">
        <v>367</v>
      </c>
      <c r="F22" s="134" t="s">
        <v>367</v>
      </c>
      <c r="G22" s="134" t="s">
        <v>367</v>
      </c>
      <c r="H22" s="113" t="s">
        <v>368</v>
      </c>
      <c r="I22" s="113" t="s">
        <v>368</v>
      </c>
      <c r="J22" s="113" t="s">
        <v>368</v>
      </c>
      <c r="K22" s="105" t="s">
        <v>368</v>
      </c>
      <c r="L22" s="105" t="s">
        <v>368</v>
      </c>
      <c r="M22" s="105" t="s">
        <v>368</v>
      </c>
      <c r="N22" s="105" t="s">
        <v>368</v>
      </c>
      <c r="O22" s="105" t="s">
        <v>368</v>
      </c>
      <c r="P22" s="105" t="s">
        <v>368</v>
      </c>
      <c r="Q22" s="105" t="s">
        <v>368</v>
      </c>
      <c r="R22" s="86"/>
      <c r="S22" s="86"/>
      <c r="T22" s="86"/>
      <c r="U22" s="86"/>
      <c r="V22" s="86"/>
      <c r="W22" s="86"/>
      <c r="X22" s="86"/>
      <c r="Y22" s="86"/>
      <c r="Z22" s="86"/>
      <c r="AA22" s="86"/>
      <c r="AB22" s="86"/>
      <c r="AC22" s="86"/>
    </row>
    <row r="23" spans="2:29" x14ac:dyDescent="0.25">
      <c r="B23" s="106"/>
      <c r="C23" s="107" t="s">
        <v>369</v>
      </c>
      <c r="D23" s="135"/>
      <c r="E23" s="135"/>
      <c r="F23" s="135"/>
      <c r="G23" s="135"/>
      <c r="H23" s="135"/>
      <c r="I23" s="135"/>
      <c r="J23" s="135"/>
      <c r="K23" s="135"/>
      <c r="L23" s="108"/>
      <c r="M23" s="108"/>
      <c r="N23" s="108"/>
      <c r="O23" s="108"/>
      <c r="P23" s="108"/>
      <c r="Q23" s="108"/>
      <c r="R23" s="86"/>
      <c r="S23" s="86"/>
      <c r="T23" s="86"/>
      <c r="U23" s="86"/>
      <c r="V23" s="86"/>
      <c r="W23" s="86"/>
      <c r="X23" s="86"/>
      <c r="Y23" s="86"/>
      <c r="Z23" s="86"/>
      <c r="AA23" s="86"/>
      <c r="AB23" s="86"/>
      <c r="AC23" s="86"/>
    </row>
    <row r="24" spans="2:29" ht="69.75" customHeight="1" x14ac:dyDescent="0.25">
      <c r="B24" s="109">
        <v>17</v>
      </c>
      <c r="C24" s="98" t="s">
        <v>370</v>
      </c>
      <c r="D24" s="99" t="s">
        <v>371</v>
      </c>
      <c r="E24" s="99" t="s">
        <v>372</v>
      </c>
      <c r="F24" s="99" t="s">
        <v>373</v>
      </c>
      <c r="G24" s="99" t="s">
        <v>374</v>
      </c>
      <c r="H24" s="133" t="s">
        <v>375</v>
      </c>
      <c r="I24" s="133" t="s">
        <v>376</v>
      </c>
      <c r="J24" s="133" t="s">
        <v>377</v>
      </c>
      <c r="K24" s="133" t="s">
        <v>378</v>
      </c>
      <c r="L24" s="132" t="s">
        <v>379</v>
      </c>
      <c r="M24" s="132" t="s">
        <v>380</v>
      </c>
      <c r="N24" s="133" t="s">
        <v>381</v>
      </c>
      <c r="O24" s="133" t="s">
        <v>382</v>
      </c>
      <c r="P24" s="133" t="s">
        <v>383</v>
      </c>
      <c r="Q24" s="133" t="s">
        <v>384</v>
      </c>
      <c r="R24" s="86"/>
      <c r="S24" s="86"/>
      <c r="T24" s="86"/>
      <c r="U24" s="86"/>
      <c r="V24" s="86"/>
      <c r="W24" s="86"/>
      <c r="X24" s="86"/>
      <c r="Y24" s="86"/>
      <c r="Z24" s="86"/>
      <c r="AA24" s="86"/>
      <c r="AB24" s="86"/>
      <c r="AC24" s="86"/>
    </row>
    <row r="25" spans="2:29" x14ac:dyDescent="0.25">
      <c r="B25" s="109">
        <v>18</v>
      </c>
      <c r="C25" s="98" t="s">
        <v>385</v>
      </c>
      <c r="D25" s="111" t="s">
        <v>367</v>
      </c>
      <c r="E25" s="111" t="s">
        <v>386</v>
      </c>
      <c r="F25" s="111" t="s">
        <v>367</v>
      </c>
      <c r="G25" s="111" t="s">
        <v>367</v>
      </c>
      <c r="H25" s="134" t="s">
        <v>367</v>
      </c>
      <c r="I25" s="134" t="s">
        <v>367</v>
      </c>
      <c r="J25" s="134" t="s">
        <v>387</v>
      </c>
      <c r="K25" s="134" t="s">
        <v>367</v>
      </c>
      <c r="L25" s="100" t="s">
        <v>387</v>
      </c>
      <c r="M25" s="100" t="s">
        <v>388</v>
      </c>
      <c r="N25" s="134" t="s">
        <v>367</v>
      </c>
      <c r="O25" s="102" t="s">
        <v>389</v>
      </c>
      <c r="P25" s="102" t="s">
        <v>388</v>
      </c>
      <c r="Q25" s="102" t="s">
        <v>387</v>
      </c>
      <c r="R25" s="86"/>
      <c r="S25" s="86"/>
      <c r="T25" s="86"/>
      <c r="U25" s="86"/>
      <c r="V25" s="86"/>
      <c r="W25" s="86"/>
      <c r="X25" s="86"/>
      <c r="Y25" s="86"/>
      <c r="Z25" s="86"/>
      <c r="AA25" s="86"/>
      <c r="AB25" s="86"/>
      <c r="AC25" s="86"/>
    </row>
    <row r="26" spans="2:29" x14ac:dyDescent="0.25">
      <c r="B26" s="109">
        <v>19</v>
      </c>
      <c r="C26" s="98" t="s">
        <v>390</v>
      </c>
      <c r="D26" s="103" t="s">
        <v>356</v>
      </c>
      <c r="E26" s="103" t="s">
        <v>356</v>
      </c>
      <c r="F26" s="103" t="s">
        <v>356</v>
      </c>
      <c r="G26" s="103" t="s">
        <v>356</v>
      </c>
      <c r="H26" s="113" t="s">
        <v>391</v>
      </c>
      <c r="I26" s="113" t="s">
        <v>391</v>
      </c>
      <c r="J26" s="113" t="s">
        <v>391</v>
      </c>
      <c r="K26" s="105" t="s">
        <v>391</v>
      </c>
      <c r="L26" s="105" t="s">
        <v>391</v>
      </c>
      <c r="M26" s="105" t="s">
        <v>391</v>
      </c>
      <c r="N26" s="105" t="s">
        <v>391</v>
      </c>
      <c r="O26" s="105" t="s">
        <v>391</v>
      </c>
      <c r="P26" s="105" t="s">
        <v>391</v>
      </c>
      <c r="Q26" s="105" t="s">
        <v>391</v>
      </c>
      <c r="R26" s="86"/>
      <c r="S26" s="86"/>
      <c r="T26" s="86"/>
      <c r="U26" s="86"/>
      <c r="V26" s="86"/>
      <c r="W26" s="86"/>
      <c r="X26" s="86"/>
      <c r="Y26" s="86"/>
      <c r="Z26" s="86"/>
      <c r="AA26" s="86"/>
      <c r="AB26" s="86"/>
      <c r="AC26" s="86"/>
    </row>
    <row r="27" spans="2:29" ht="30" x14ac:dyDescent="0.25">
      <c r="B27" s="120" t="s">
        <v>392</v>
      </c>
      <c r="C27" s="98" t="s">
        <v>393</v>
      </c>
      <c r="D27" s="103" t="s">
        <v>394</v>
      </c>
      <c r="E27" s="103" t="s">
        <v>394</v>
      </c>
      <c r="F27" s="103" t="s">
        <v>394</v>
      </c>
      <c r="G27" s="103" t="s">
        <v>394</v>
      </c>
      <c r="H27" s="113" t="s">
        <v>395</v>
      </c>
      <c r="I27" s="113" t="s">
        <v>396</v>
      </c>
      <c r="J27" s="113" t="s">
        <v>396</v>
      </c>
      <c r="K27" s="105" t="s">
        <v>395</v>
      </c>
      <c r="L27" s="105" t="s">
        <v>395</v>
      </c>
      <c r="M27" s="105" t="s">
        <v>395</v>
      </c>
      <c r="N27" s="105" t="s">
        <v>396</v>
      </c>
      <c r="O27" s="105" t="s">
        <v>395</v>
      </c>
      <c r="P27" s="105" t="s">
        <v>395</v>
      </c>
      <c r="Q27" s="105" t="s">
        <v>395</v>
      </c>
      <c r="R27" s="86"/>
      <c r="S27" s="86"/>
      <c r="T27" s="86"/>
      <c r="U27" s="86"/>
      <c r="V27" s="86"/>
      <c r="W27" s="86"/>
      <c r="X27" s="86"/>
      <c r="Y27" s="86"/>
      <c r="Z27" s="86"/>
      <c r="AA27" s="86"/>
      <c r="AB27" s="86"/>
      <c r="AC27" s="86"/>
    </row>
    <row r="28" spans="2:29" ht="30" x14ac:dyDescent="0.25">
      <c r="B28" s="120" t="s">
        <v>397</v>
      </c>
      <c r="C28" s="98" t="s">
        <v>398</v>
      </c>
      <c r="D28" s="103" t="s">
        <v>394</v>
      </c>
      <c r="E28" s="103" t="s">
        <v>394</v>
      </c>
      <c r="F28" s="103" t="s">
        <v>394</v>
      </c>
      <c r="G28" s="103" t="s">
        <v>394</v>
      </c>
      <c r="H28" s="113" t="s">
        <v>395</v>
      </c>
      <c r="I28" s="113" t="s">
        <v>396</v>
      </c>
      <c r="J28" s="113" t="s">
        <v>396</v>
      </c>
      <c r="K28" s="105" t="s">
        <v>395</v>
      </c>
      <c r="L28" s="105" t="s">
        <v>395</v>
      </c>
      <c r="M28" s="105" t="s">
        <v>395</v>
      </c>
      <c r="N28" s="105" t="s">
        <v>396</v>
      </c>
      <c r="O28" s="105" t="s">
        <v>395</v>
      </c>
      <c r="P28" s="105" t="s">
        <v>395</v>
      </c>
      <c r="Q28" s="105" t="s">
        <v>395</v>
      </c>
      <c r="R28" s="86"/>
      <c r="S28" s="86"/>
      <c r="T28" s="86"/>
      <c r="U28" s="86"/>
      <c r="V28" s="86"/>
      <c r="W28" s="86"/>
      <c r="X28" s="86"/>
      <c r="Y28" s="86"/>
      <c r="Z28" s="86"/>
      <c r="AA28" s="86"/>
      <c r="AB28" s="86"/>
      <c r="AC28" s="86"/>
    </row>
    <row r="29" spans="2:29" x14ac:dyDescent="0.25">
      <c r="B29" s="109">
        <v>21</v>
      </c>
      <c r="C29" s="98" t="s">
        <v>399</v>
      </c>
      <c r="D29" s="103" t="s">
        <v>391</v>
      </c>
      <c r="E29" s="103" t="s">
        <v>391</v>
      </c>
      <c r="F29" s="103" t="s">
        <v>391</v>
      </c>
      <c r="G29" s="103" t="s">
        <v>391</v>
      </c>
      <c r="H29" s="113" t="s">
        <v>391</v>
      </c>
      <c r="I29" s="113" t="s">
        <v>391</v>
      </c>
      <c r="J29" s="113" t="s">
        <v>391</v>
      </c>
      <c r="K29" s="105" t="s">
        <v>391</v>
      </c>
      <c r="L29" s="105" t="s">
        <v>391</v>
      </c>
      <c r="M29" s="105" t="s">
        <v>391</v>
      </c>
      <c r="N29" s="105" t="s">
        <v>391</v>
      </c>
      <c r="O29" s="105" t="s">
        <v>391</v>
      </c>
      <c r="P29" s="105" t="s">
        <v>391</v>
      </c>
      <c r="Q29" s="105" t="s">
        <v>391</v>
      </c>
      <c r="R29" s="86"/>
      <c r="S29" s="86"/>
      <c r="T29" s="86"/>
      <c r="U29" s="86"/>
      <c r="V29" s="86"/>
      <c r="W29" s="86"/>
      <c r="X29" s="86"/>
      <c r="Y29" s="86"/>
      <c r="Z29" s="86"/>
      <c r="AA29" s="86"/>
      <c r="AB29" s="86"/>
      <c r="AC29" s="86"/>
    </row>
    <row r="30" spans="2:29" x14ac:dyDescent="0.25">
      <c r="B30" s="109">
        <v>22</v>
      </c>
      <c r="C30" s="98" t="s">
        <v>400</v>
      </c>
      <c r="D30" s="103" t="s">
        <v>401</v>
      </c>
      <c r="E30" s="103" t="s">
        <v>401</v>
      </c>
      <c r="F30" s="103" t="s">
        <v>401</v>
      </c>
      <c r="G30" s="103" t="s">
        <v>401</v>
      </c>
      <c r="H30" s="113" t="s">
        <v>401</v>
      </c>
      <c r="I30" s="136" t="s">
        <v>402</v>
      </c>
      <c r="J30" s="136" t="s">
        <v>402</v>
      </c>
      <c r="K30" s="105" t="s">
        <v>401</v>
      </c>
      <c r="L30" s="105" t="s">
        <v>401</v>
      </c>
      <c r="M30" s="105" t="s">
        <v>401</v>
      </c>
      <c r="N30" s="137" t="s">
        <v>402</v>
      </c>
      <c r="O30" s="105" t="s">
        <v>401</v>
      </c>
      <c r="P30" s="105" t="s">
        <v>401</v>
      </c>
      <c r="Q30" s="105" t="s">
        <v>401</v>
      </c>
      <c r="R30" s="86"/>
      <c r="S30" s="86"/>
      <c r="T30" s="86"/>
      <c r="U30" s="86"/>
      <c r="V30" s="86"/>
      <c r="W30" s="86"/>
      <c r="X30" s="86"/>
      <c r="Y30" s="86"/>
      <c r="Z30" s="86"/>
      <c r="AA30" s="86"/>
      <c r="AB30" s="86"/>
      <c r="AC30" s="86"/>
    </row>
    <row r="31" spans="2:29" x14ac:dyDescent="0.25">
      <c r="B31" s="109">
        <v>23</v>
      </c>
      <c r="C31" s="98" t="s">
        <v>403</v>
      </c>
      <c r="D31" s="103" t="s">
        <v>404</v>
      </c>
      <c r="E31" s="103" t="s">
        <v>404</v>
      </c>
      <c r="F31" s="103" t="s">
        <v>404</v>
      </c>
      <c r="G31" s="103" t="s">
        <v>404</v>
      </c>
      <c r="H31" s="113" t="s">
        <v>404</v>
      </c>
      <c r="I31" s="113" t="s">
        <v>404</v>
      </c>
      <c r="J31" s="113" t="s">
        <v>404</v>
      </c>
      <c r="K31" s="105" t="s">
        <v>404</v>
      </c>
      <c r="L31" s="105" t="s">
        <v>404</v>
      </c>
      <c r="M31" s="105" t="s">
        <v>404</v>
      </c>
      <c r="N31" s="105" t="s">
        <v>404</v>
      </c>
      <c r="O31" s="105" t="s">
        <v>404</v>
      </c>
      <c r="P31" s="105" t="s">
        <v>404</v>
      </c>
      <c r="Q31" s="105" t="s">
        <v>404</v>
      </c>
      <c r="R31" s="86"/>
      <c r="S31" s="86"/>
      <c r="T31" s="86"/>
      <c r="U31" s="86"/>
      <c r="V31" s="86"/>
      <c r="W31" s="86"/>
      <c r="X31" s="86"/>
      <c r="Y31" s="86"/>
      <c r="Z31" s="86"/>
      <c r="AA31" s="86"/>
      <c r="AB31" s="86"/>
      <c r="AC31" s="86"/>
    </row>
    <row r="32" spans="2:29" x14ac:dyDescent="0.25">
      <c r="B32" s="109">
        <v>24</v>
      </c>
      <c r="C32" s="98" t="s">
        <v>405</v>
      </c>
      <c r="D32" s="134" t="s">
        <v>367</v>
      </c>
      <c r="E32" s="134" t="s">
        <v>367</v>
      </c>
      <c r="F32" s="134" t="s">
        <v>367</v>
      </c>
      <c r="G32" s="134" t="s">
        <v>367</v>
      </c>
      <c r="H32" s="134" t="s">
        <v>367</v>
      </c>
      <c r="I32" s="134" t="s">
        <v>367</v>
      </c>
      <c r="J32" s="134" t="s">
        <v>367</v>
      </c>
      <c r="K32" s="134" t="s">
        <v>367</v>
      </c>
      <c r="L32" s="134" t="s">
        <v>367</v>
      </c>
      <c r="M32" s="134" t="s">
        <v>367</v>
      </c>
      <c r="N32" s="134" t="s">
        <v>367</v>
      </c>
      <c r="O32" s="134" t="s">
        <v>367</v>
      </c>
      <c r="P32" s="134" t="s">
        <v>367</v>
      </c>
      <c r="Q32" s="134" t="s">
        <v>367</v>
      </c>
      <c r="R32" s="86"/>
      <c r="S32" s="86"/>
      <c r="T32" s="86"/>
      <c r="U32" s="86"/>
      <c r="V32" s="86"/>
      <c r="W32" s="86"/>
      <c r="X32" s="86"/>
      <c r="Y32" s="86"/>
      <c r="Z32" s="86"/>
      <c r="AA32" s="86"/>
      <c r="AB32" s="86"/>
      <c r="AC32" s="86"/>
    </row>
    <row r="33" spans="2:35" x14ac:dyDescent="0.25">
      <c r="B33" s="109">
        <v>25</v>
      </c>
      <c r="C33" s="98" t="s">
        <v>406</v>
      </c>
      <c r="D33" s="134" t="s">
        <v>367</v>
      </c>
      <c r="E33" s="134" t="s">
        <v>367</v>
      </c>
      <c r="F33" s="134" t="s">
        <v>367</v>
      </c>
      <c r="G33" s="134" t="s">
        <v>367</v>
      </c>
      <c r="H33" s="134" t="s">
        <v>367</v>
      </c>
      <c r="I33" s="134" t="s">
        <v>367</v>
      </c>
      <c r="J33" s="134" t="s">
        <v>367</v>
      </c>
      <c r="K33" s="134" t="s">
        <v>367</v>
      </c>
      <c r="L33" s="134" t="s">
        <v>367</v>
      </c>
      <c r="M33" s="134" t="s">
        <v>367</v>
      </c>
      <c r="N33" s="134" t="s">
        <v>367</v>
      </c>
      <c r="O33" s="134" t="s">
        <v>367</v>
      </c>
      <c r="P33" s="134" t="s">
        <v>367</v>
      </c>
      <c r="Q33" s="134" t="s">
        <v>367</v>
      </c>
      <c r="R33" s="86"/>
      <c r="S33" s="86"/>
      <c r="T33" s="86"/>
      <c r="U33" s="86"/>
      <c r="V33" s="86"/>
      <c r="W33" s="86"/>
      <c r="X33" s="86"/>
      <c r="Y33" s="86"/>
      <c r="Z33" s="86"/>
      <c r="AA33" s="86"/>
      <c r="AB33" s="86"/>
      <c r="AC33" s="86"/>
    </row>
    <row r="34" spans="2:35" x14ac:dyDescent="0.25">
      <c r="B34" s="109">
        <v>26</v>
      </c>
      <c r="C34" s="98" t="s">
        <v>407</v>
      </c>
      <c r="D34" s="134" t="s">
        <v>367</v>
      </c>
      <c r="E34" s="134" t="s">
        <v>367</v>
      </c>
      <c r="F34" s="134" t="s">
        <v>367</v>
      </c>
      <c r="G34" s="134" t="s">
        <v>367</v>
      </c>
      <c r="H34" s="134" t="s">
        <v>367</v>
      </c>
      <c r="I34" s="134" t="s">
        <v>367</v>
      </c>
      <c r="J34" s="134" t="s">
        <v>367</v>
      </c>
      <c r="K34" s="134" t="s">
        <v>367</v>
      </c>
      <c r="L34" s="134" t="s">
        <v>367</v>
      </c>
      <c r="M34" s="134" t="s">
        <v>367</v>
      </c>
      <c r="N34" s="134" t="s">
        <v>367</v>
      </c>
      <c r="O34" s="134" t="s">
        <v>367</v>
      </c>
      <c r="P34" s="134" t="s">
        <v>367</v>
      </c>
      <c r="Q34" s="134" t="s">
        <v>367</v>
      </c>
      <c r="R34" s="86"/>
      <c r="S34" s="86"/>
      <c r="T34" s="86"/>
      <c r="U34" s="86"/>
      <c r="V34" s="86"/>
      <c r="W34" s="86"/>
      <c r="X34" s="86"/>
      <c r="Y34" s="86"/>
      <c r="Z34" s="86"/>
      <c r="AA34" s="86"/>
      <c r="AB34" s="86"/>
      <c r="AC34" s="86"/>
    </row>
    <row r="35" spans="2:35" x14ac:dyDescent="0.25">
      <c r="B35" s="109">
        <v>27</v>
      </c>
      <c r="C35" s="98" t="s">
        <v>408</v>
      </c>
      <c r="D35" s="134" t="s">
        <v>367</v>
      </c>
      <c r="E35" s="134" t="s">
        <v>367</v>
      </c>
      <c r="F35" s="134" t="s">
        <v>367</v>
      </c>
      <c r="G35" s="134" t="s">
        <v>367</v>
      </c>
      <c r="H35" s="134" t="s">
        <v>367</v>
      </c>
      <c r="I35" s="134" t="s">
        <v>367</v>
      </c>
      <c r="J35" s="134" t="s">
        <v>367</v>
      </c>
      <c r="K35" s="134" t="s">
        <v>367</v>
      </c>
      <c r="L35" s="134" t="s">
        <v>367</v>
      </c>
      <c r="M35" s="134" t="s">
        <v>367</v>
      </c>
      <c r="N35" s="134" t="s">
        <v>367</v>
      </c>
      <c r="O35" s="134" t="s">
        <v>367</v>
      </c>
      <c r="P35" s="134" t="s">
        <v>367</v>
      </c>
      <c r="Q35" s="134" t="s">
        <v>367</v>
      </c>
      <c r="R35" s="86"/>
      <c r="S35" s="86"/>
      <c r="T35" s="86"/>
      <c r="U35" s="86"/>
      <c r="V35" s="86"/>
      <c r="W35" s="86"/>
      <c r="X35" s="86"/>
      <c r="Y35" s="86"/>
      <c r="Z35" s="86"/>
      <c r="AA35" s="86"/>
      <c r="AB35" s="86"/>
      <c r="AC35" s="86"/>
    </row>
    <row r="36" spans="2:35" x14ac:dyDescent="0.25">
      <c r="B36" s="109">
        <v>28</v>
      </c>
      <c r="C36" s="98" t="s">
        <v>409</v>
      </c>
      <c r="D36" s="134" t="s">
        <v>367</v>
      </c>
      <c r="E36" s="134" t="s">
        <v>367</v>
      </c>
      <c r="F36" s="134" t="s">
        <v>367</v>
      </c>
      <c r="G36" s="134" t="s">
        <v>367</v>
      </c>
      <c r="H36" s="134" t="s">
        <v>367</v>
      </c>
      <c r="I36" s="134" t="s">
        <v>367</v>
      </c>
      <c r="J36" s="134" t="s">
        <v>367</v>
      </c>
      <c r="K36" s="134" t="s">
        <v>367</v>
      </c>
      <c r="L36" s="134" t="s">
        <v>367</v>
      </c>
      <c r="M36" s="134" t="s">
        <v>367</v>
      </c>
      <c r="N36" s="134" t="s">
        <v>367</v>
      </c>
      <c r="O36" s="134" t="s">
        <v>367</v>
      </c>
      <c r="P36" s="134" t="s">
        <v>367</v>
      </c>
      <c r="Q36" s="134" t="s">
        <v>367</v>
      </c>
      <c r="R36" s="86"/>
      <c r="S36" s="86"/>
      <c r="T36" s="86"/>
      <c r="U36" s="86"/>
      <c r="V36" s="86"/>
      <c r="W36" s="86"/>
      <c r="X36" s="86"/>
      <c r="Y36" s="86"/>
      <c r="Z36" s="86"/>
      <c r="AA36" s="86"/>
      <c r="AB36" s="86"/>
      <c r="AC36" s="86"/>
    </row>
    <row r="37" spans="2:35" x14ac:dyDescent="0.25">
      <c r="B37" s="109">
        <v>29</v>
      </c>
      <c r="C37" s="98" t="s">
        <v>410</v>
      </c>
      <c r="D37" s="134" t="s">
        <v>367</v>
      </c>
      <c r="E37" s="134" t="s">
        <v>367</v>
      </c>
      <c r="F37" s="134" t="s">
        <v>367</v>
      </c>
      <c r="G37" s="134" t="s">
        <v>367</v>
      </c>
      <c r="H37" s="134" t="s">
        <v>367</v>
      </c>
      <c r="I37" s="134" t="s">
        <v>367</v>
      </c>
      <c r="J37" s="134" t="s">
        <v>367</v>
      </c>
      <c r="K37" s="134" t="s">
        <v>367</v>
      </c>
      <c r="L37" s="134" t="s">
        <v>367</v>
      </c>
      <c r="M37" s="134" t="s">
        <v>367</v>
      </c>
      <c r="N37" s="134" t="s">
        <v>367</v>
      </c>
      <c r="O37" s="134" t="s">
        <v>367</v>
      </c>
      <c r="P37" s="134" t="s">
        <v>367</v>
      </c>
      <c r="Q37" s="134" t="s">
        <v>367</v>
      </c>
      <c r="R37" s="86"/>
      <c r="S37" s="86"/>
      <c r="T37" s="86"/>
      <c r="U37" s="86"/>
      <c r="V37" s="86"/>
      <c r="W37" s="86"/>
      <c r="X37" s="86"/>
      <c r="Y37" s="86"/>
      <c r="Z37" s="86"/>
      <c r="AA37" s="86"/>
      <c r="AB37" s="86"/>
      <c r="AC37" s="86"/>
    </row>
    <row r="38" spans="2:35" x14ac:dyDescent="0.25">
      <c r="B38" s="109">
        <v>30</v>
      </c>
      <c r="C38" s="98" t="s">
        <v>411</v>
      </c>
      <c r="D38" s="103" t="s">
        <v>356</v>
      </c>
      <c r="E38" s="103" t="s">
        <v>356</v>
      </c>
      <c r="F38" s="103" t="s">
        <v>356</v>
      </c>
      <c r="G38" s="103" t="s">
        <v>356</v>
      </c>
      <c r="H38" s="113" t="s">
        <v>391</v>
      </c>
      <c r="I38" s="113" t="s">
        <v>356</v>
      </c>
      <c r="J38" s="113" t="s">
        <v>356</v>
      </c>
      <c r="K38" s="105" t="s">
        <v>391</v>
      </c>
      <c r="L38" s="105" t="s">
        <v>391</v>
      </c>
      <c r="M38" s="105" t="s">
        <v>391</v>
      </c>
      <c r="N38" s="105" t="s">
        <v>356</v>
      </c>
      <c r="O38" s="105" t="s">
        <v>391</v>
      </c>
      <c r="P38" s="105" t="s">
        <v>391</v>
      </c>
      <c r="Q38" s="105" t="s">
        <v>391</v>
      </c>
      <c r="R38" s="86"/>
      <c r="S38" s="86"/>
      <c r="T38" s="86"/>
      <c r="U38" s="86"/>
      <c r="V38" s="86"/>
      <c r="W38" s="86"/>
      <c r="X38" s="86"/>
      <c r="Y38" s="86"/>
      <c r="Z38" s="86"/>
      <c r="AA38" s="86"/>
      <c r="AB38" s="86"/>
      <c r="AC38" s="86"/>
    </row>
    <row r="39" spans="2:35" ht="124.5" customHeight="1" x14ac:dyDescent="0.25">
      <c r="B39" s="109">
        <v>31</v>
      </c>
      <c r="C39" s="98" t="s">
        <v>412</v>
      </c>
      <c r="D39" s="138" t="s">
        <v>413</v>
      </c>
      <c r="E39" s="138" t="s">
        <v>413</v>
      </c>
      <c r="F39" s="138" t="s">
        <v>413</v>
      </c>
      <c r="G39" s="138" t="s">
        <v>413</v>
      </c>
      <c r="H39" s="133" t="s">
        <v>414</v>
      </c>
      <c r="I39" s="139" t="s">
        <v>415</v>
      </c>
      <c r="J39" s="139" t="s">
        <v>415</v>
      </c>
      <c r="K39" s="133" t="s">
        <v>414</v>
      </c>
      <c r="L39" s="133" t="s">
        <v>414</v>
      </c>
      <c r="M39" s="133" t="s">
        <v>414</v>
      </c>
      <c r="N39" s="140" t="s">
        <v>415</v>
      </c>
      <c r="O39" s="133" t="s">
        <v>414</v>
      </c>
      <c r="P39" s="133" t="s">
        <v>414</v>
      </c>
      <c r="Q39" s="133" t="s">
        <v>414</v>
      </c>
      <c r="R39" s="86"/>
      <c r="S39" s="86"/>
      <c r="T39" s="86"/>
      <c r="U39" s="86"/>
      <c r="V39" s="86"/>
      <c r="W39" s="86"/>
      <c r="X39" s="86"/>
      <c r="Y39" s="86"/>
      <c r="Z39" s="86"/>
      <c r="AA39" s="86"/>
      <c r="AB39" s="86"/>
      <c r="AC39" s="86"/>
    </row>
    <row r="40" spans="2:35" x14ac:dyDescent="0.25">
      <c r="B40" s="109">
        <v>32</v>
      </c>
      <c r="C40" s="98" t="s">
        <v>416</v>
      </c>
      <c r="D40" s="103" t="s">
        <v>417</v>
      </c>
      <c r="E40" s="103" t="s">
        <v>417</v>
      </c>
      <c r="F40" s="103" t="s">
        <v>417</v>
      </c>
      <c r="G40" s="103" t="s">
        <v>417</v>
      </c>
      <c r="H40" s="134" t="s">
        <v>367</v>
      </c>
      <c r="I40" s="141" t="s">
        <v>417</v>
      </c>
      <c r="J40" s="141" t="s">
        <v>417</v>
      </c>
      <c r="K40" s="134" t="s">
        <v>367</v>
      </c>
      <c r="L40" s="134" t="s">
        <v>367</v>
      </c>
      <c r="M40" s="134" t="s">
        <v>367</v>
      </c>
      <c r="N40" s="142" t="s">
        <v>417</v>
      </c>
      <c r="O40" s="134" t="s">
        <v>367</v>
      </c>
      <c r="P40" s="134" t="s">
        <v>367</v>
      </c>
      <c r="Q40" s="134" t="s">
        <v>367</v>
      </c>
      <c r="R40" s="86"/>
      <c r="S40" s="86"/>
      <c r="T40" s="86"/>
      <c r="U40" s="86"/>
      <c r="V40" s="86"/>
      <c r="W40" s="86"/>
      <c r="X40" s="86"/>
      <c r="Y40" s="86"/>
      <c r="Z40" s="86"/>
      <c r="AA40" s="86"/>
      <c r="AB40" s="86"/>
      <c r="AC40" s="86"/>
    </row>
    <row r="41" spans="2:35" x14ac:dyDescent="0.25">
      <c r="B41" s="109">
        <v>33</v>
      </c>
      <c r="C41" s="98" t="s">
        <v>418</v>
      </c>
      <c r="D41" s="103" t="s">
        <v>419</v>
      </c>
      <c r="E41" s="103" t="s">
        <v>419</v>
      </c>
      <c r="F41" s="103" t="s">
        <v>419</v>
      </c>
      <c r="G41" s="103" t="s">
        <v>419</v>
      </c>
      <c r="H41" s="134" t="s">
        <v>367</v>
      </c>
      <c r="I41" s="143" t="s">
        <v>420</v>
      </c>
      <c r="J41" s="143" t="s">
        <v>420</v>
      </c>
      <c r="K41" s="134" t="s">
        <v>367</v>
      </c>
      <c r="L41" s="134" t="s">
        <v>367</v>
      </c>
      <c r="M41" s="134" t="s">
        <v>367</v>
      </c>
      <c r="N41" s="144" t="s">
        <v>420</v>
      </c>
      <c r="O41" s="134" t="s">
        <v>367</v>
      </c>
      <c r="P41" s="134" t="s">
        <v>367</v>
      </c>
      <c r="Q41" s="134" t="s">
        <v>367</v>
      </c>
      <c r="R41" s="86"/>
      <c r="S41" s="86"/>
      <c r="T41" s="86"/>
      <c r="U41" s="86"/>
      <c r="V41" s="86"/>
      <c r="W41" s="86"/>
      <c r="X41" s="86"/>
      <c r="Y41" s="86"/>
      <c r="Z41" s="86"/>
      <c r="AA41" s="86"/>
      <c r="AB41" s="86"/>
      <c r="AC41" s="86"/>
    </row>
    <row r="42" spans="2:35" ht="30" x14ac:dyDescent="0.25">
      <c r="B42" s="109">
        <v>34</v>
      </c>
      <c r="C42" s="98" t="s">
        <v>421</v>
      </c>
      <c r="D42" s="134" t="s">
        <v>367</v>
      </c>
      <c r="E42" s="134" t="s">
        <v>367</v>
      </c>
      <c r="F42" s="134" t="s">
        <v>367</v>
      </c>
      <c r="G42" s="134" t="s">
        <v>367</v>
      </c>
      <c r="H42" s="111" t="s">
        <v>367</v>
      </c>
      <c r="I42" s="143" t="s">
        <v>422</v>
      </c>
      <c r="J42" s="143" t="s">
        <v>422</v>
      </c>
      <c r="K42" s="111" t="s">
        <v>367</v>
      </c>
      <c r="L42" s="111" t="s">
        <v>367</v>
      </c>
      <c r="M42" s="111" t="s">
        <v>367</v>
      </c>
      <c r="N42" s="144" t="s">
        <v>422</v>
      </c>
      <c r="O42" s="111" t="s">
        <v>367</v>
      </c>
      <c r="P42" s="111" t="s">
        <v>367</v>
      </c>
      <c r="Q42" s="111" t="s">
        <v>367</v>
      </c>
      <c r="R42" s="86"/>
      <c r="S42" s="86"/>
      <c r="T42" s="86"/>
      <c r="U42" s="86"/>
      <c r="V42" s="86"/>
      <c r="W42" s="86"/>
      <c r="X42" s="86"/>
      <c r="Y42" s="86"/>
      <c r="Z42" s="86"/>
      <c r="AA42" s="86"/>
      <c r="AB42" s="86"/>
      <c r="AC42" s="86"/>
    </row>
    <row r="43" spans="2:35" ht="51" customHeight="1" x14ac:dyDescent="0.25">
      <c r="B43" s="109">
        <v>35</v>
      </c>
      <c r="C43" s="98" t="s">
        <v>423</v>
      </c>
      <c r="D43" s="111" t="s">
        <v>424</v>
      </c>
      <c r="E43" s="111" t="s">
        <v>424</v>
      </c>
      <c r="F43" s="111" t="s">
        <v>424</v>
      </c>
      <c r="G43" s="111" t="s">
        <v>424</v>
      </c>
      <c r="H43" s="111" t="s">
        <v>424</v>
      </c>
      <c r="I43" s="145" t="s">
        <v>425</v>
      </c>
      <c r="J43" s="145" t="s">
        <v>425</v>
      </c>
      <c r="K43" s="111" t="s">
        <v>424</v>
      </c>
      <c r="L43" s="111" t="s">
        <v>424</v>
      </c>
      <c r="M43" s="111" t="s">
        <v>424</v>
      </c>
      <c r="N43" s="146" t="s">
        <v>425</v>
      </c>
      <c r="O43" s="111" t="s">
        <v>424</v>
      </c>
      <c r="P43" s="111" t="s">
        <v>424</v>
      </c>
      <c r="Q43" s="111" t="s">
        <v>424</v>
      </c>
      <c r="R43" s="86"/>
      <c r="S43" s="86"/>
      <c r="T43" s="86"/>
      <c r="U43" s="86"/>
      <c r="V43" s="86"/>
      <c r="W43" s="86"/>
      <c r="X43" s="86"/>
      <c r="Y43" s="86"/>
      <c r="Z43" s="86"/>
      <c r="AA43" s="86"/>
      <c r="AB43" s="86"/>
      <c r="AC43" s="86"/>
    </row>
    <row r="44" spans="2:35" ht="69" customHeight="1" x14ac:dyDescent="0.25">
      <c r="B44" s="109">
        <v>36</v>
      </c>
      <c r="C44" s="98" t="s">
        <v>426</v>
      </c>
      <c r="D44" s="111" t="s">
        <v>391</v>
      </c>
      <c r="E44" s="111" t="s">
        <v>391</v>
      </c>
      <c r="F44" s="111" t="s">
        <v>391</v>
      </c>
      <c r="G44" s="111" t="s">
        <v>391</v>
      </c>
      <c r="H44" s="136" t="s">
        <v>391</v>
      </c>
      <c r="I44" s="136" t="s">
        <v>391</v>
      </c>
      <c r="J44" s="136" t="s">
        <v>391</v>
      </c>
      <c r="K44" s="137" t="s">
        <v>391</v>
      </c>
      <c r="L44" s="137" t="s">
        <v>391</v>
      </c>
      <c r="M44" s="137" t="s">
        <v>391</v>
      </c>
      <c r="N44" s="137" t="s">
        <v>391</v>
      </c>
      <c r="O44" s="137" t="s">
        <v>391</v>
      </c>
      <c r="P44" s="137" t="s">
        <v>391</v>
      </c>
      <c r="Q44" s="137" t="s">
        <v>391</v>
      </c>
      <c r="R44" s="86"/>
      <c r="S44" s="86"/>
      <c r="T44" s="86"/>
      <c r="U44" s="86"/>
      <c r="V44" s="86"/>
      <c r="W44" s="86"/>
      <c r="X44" s="86"/>
      <c r="Y44" s="86"/>
      <c r="Z44" s="86"/>
      <c r="AA44" s="86"/>
      <c r="AB44" s="86"/>
      <c r="AC44" s="86"/>
    </row>
    <row r="45" spans="2:35" ht="137.25" customHeight="1" x14ac:dyDescent="0.25">
      <c r="B45" s="109">
        <v>37</v>
      </c>
      <c r="C45" s="98" t="s">
        <v>427</v>
      </c>
      <c r="D45" s="111" t="s">
        <v>367</v>
      </c>
      <c r="E45" s="111" t="s">
        <v>367</v>
      </c>
      <c r="F45" s="111" t="s">
        <v>367</v>
      </c>
      <c r="G45" s="111" t="s">
        <v>367</v>
      </c>
      <c r="H45" s="147"/>
      <c r="I45" s="147"/>
      <c r="J45" s="147"/>
      <c r="K45" s="147"/>
      <c r="L45" s="148"/>
      <c r="M45" s="148"/>
      <c r="N45" s="147"/>
      <c r="O45" s="148"/>
      <c r="P45" s="148"/>
      <c r="Q45" s="148"/>
      <c r="R45" s="86"/>
      <c r="S45" s="86"/>
      <c r="T45" s="86"/>
      <c r="U45" s="86"/>
      <c r="V45" s="86"/>
      <c r="W45" s="86"/>
      <c r="X45" s="86"/>
      <c r="Y45" s="86"/>
      <c r="Z45" s="86"/>
      <c r="AA45" s="86"/>
      <c r="AB45" s="86"/>
      <c r="AC45" s="86"/>
    </row>
    <row r="46" spans="2:35" ht="15" customHeight="1" x14ac:dyDescent="0.25">
      <c r="B46" s="1231" t="s">
        <v>428</v>
      </c>
      <c r="C46" s="1232"/>
      <c r="D46" s="1232"/>
      <c r="E46" s="1232"/>
      <c r="F46" s="1232"/>
      <c r="G46" s="1232"/>
      <c r="H46" s="1232"/>
      <c r="I46" s="1232"/>
      <c r="J46" s="93"/>
      <c r="K46" s="93"/>
      <c r="L46" s="93"/>
      <c r="M46" s="93"/>
      <c r="N46" s="93"/>
      <c r="O46" s="101"/>
      <c r="P46" s="149"/>
      <c r="Q46" s="149"/>
      <c r="R46" s="86"/>
      <c r="S46" s="86"/>
      <c r="T46" s="86"/>
      <c r="U46" s="86"/>
      <c r="V46" s="86"/>
      <c r="W46" s="86"/>
      <c r="X46" s="86"/>
      <c r="Y46" s="86"/>
      <c r="Z46" s="86"/>
      <c r="AA46" s="86"/>
      <c r="AB46" s="86"/>
      <c r="AC46" s="86"/>
      <c r="AD46" s="86"/>
      <c r="AE46" s="86"/>
      <c r="AF46" s="86"/>
      <c r="AG46" s="86"/>
      <c r="AH46" s="86"/>
      <c r="AI46" s="86"/>
    </row>
    <row r="47" spans="2:35" x14ac:dyDescent="0.25">
      <c r="B47" s="150"/>
      <c r="C47" s="151"/>
      <c r="D47" s="151"/>
      <c r="E47" s="151"/>
      <c r="F47" s="151"/>
      <c r="G47" s="151"/>
      <c r="H47" s="151"/>
      <c r="I47" s="151"/>
      <c r="J47" s="86"/>
      <c r="K47" s="86"/>
      <c r="L47" s="86"/>
      <c r="M47" s="86"/>
      <c r="N47" s="86"/>
      <c r="O47" s="152"/>
      <c r="P47" s="86"/>
      <c r="Q47" s="86"/>
      <c r="R47" s="86"/>
      <c r="S47" s="86"/>
      <c r="T47" s="86"/>
      <c r="U47" s="86"/>
      <c r="V47" s="86"/>
      <c r="W47" s="86"/>
      <c r="X47" s="86"/>
      <c r="Y47" s="86"/>
      <c r="Z47" s="86"/>
      <c r="AA47" s="86"/>
      <c r="AB47" s="86"/>
      <c r="AC47" s="86"/>
      <c r="AD47" s="86"/>
      <c r="AE47" s="86"/>
      <c r="AF47" s="86"/>
      <c r="AG47" s="86"/>
      <c r="AH47" s="86"/>
      <c r="AI47" s="86"/>
    </row>
    <row r="48" spans="2:35" x14ac:dyDescent="0.25">
      <c r="B48" s="150"/>
      <c r="C48" s="151"/>
      <c r="D48" s="151"/>
      <c r="E48" s="151"/>
      <c r="F48" s="151"/>
      <c r="G48" s="151"/>
      <c r="H48" s="151"/>
      <c r="I48" s="151"/>
      <c r="J48" s="86"/>
      <c r="K48" s="86"/>
      <c r="L48" s="86"/>
      <c r="M48" s="86"/>
      <c r="N48" s="86"/>
      <c r="O48" s="152"/>
      <c r="P48" s="86"/>
      <c r="Q48" s="86"/>
      <c r="R48" s="86"/>
      <c r="S48" s="86"/>
      <c r="T48" s="86"/>
      <c r="U48" s="86"/>
      <c r="V48" s="86"/>
      <c r="W48" s="86"/>
      <c r="X48" s="86"/>
      <c r="Y48" s="86"/>
      <c r="Z48" s="86"/>
      <c r="AA48" s="86"/>
      <c r="AB48" s="86"/>
      <c r="AC48" s="86"/>
      <c r="AD48" s="86"/>
      <c r="AE48" s="86"/>
      <c r="AF48" s="86"/>
      <c r="AG48" s="86"/>
      <c r="AH48" s="86"/>
      <c r="AI48" s="86"/>
    </row>
    <row r="49" spans="2:35" x14ac:dyDescent="0.25">
      <c r="B49" s="150"/>
      <c r="C49" s="151"/>
      <c r="D49" s="151"/>
      <c r="E49" s="151"/>
      <c r="F49" s="151"/>
      <c r="G49" s="151"/>
      <c r="H49" s="151"/>
      <c r="I49" s="151"/>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row>
    <row r="50" spans="2:35" x14ac:dyDescent="0.25">
      <c r="B50" s="150"/>
      <c r="C50" s="151"/>
      <c r="D50" s="151"/>
      <c r="E50" s="151"/>
      <c r="F50" s="151"/>
      <c r="G50" s="151"/>
      <c r="H50" s="151"/>
      <c r="I50" s="151"/>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row>
    <row r="51" spans="2:35" x14ac:dyDescent="0.25">
      <c r="B51" s="150"/>
      <c r="C51" s="151"/>
      <c r="D51" s="151"/>
      <c r="E51" s="151"/>
      <c r="F51" s="151"/>
      <c r="G51" s="151"/>
      <c r="H51" s="151"/>
      <c r="I51" s="151"/>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row>
    <row r="52" spans="2:35" x14ac:dyDescent="0.25">
      <c r="B52" s="150"/>
      <c r="C52" s="151"/>
      <c r="D52" s="151"/>
      <c r="E52" s="151"/>
      <c r="F52" s="151"/>
      <c r="G52" s="151"/>
      <c r="H52" s="151"/>
      <c r="I52" s="151"/>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row>
    <row r="53" spans="2:35" x14ac:dyDescent="0.25">
      <c r="B53" s="150"/>
      <c r="C53" s="151"/>
      <c r="D53" s="151"/>
      <c r="E53" s="151"/>
      <c r="F53" s="151"/>
      <c r="G53" s="151"/>
      <c r="H53" s="151"/>
      <c r="I53" s="151"/>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row>
    <row r="54" spans="2:35" x14ac:dyDescent="0.25">
      <c r="B54" s="150"/>
      <c r="C54" s="151"/>
      <c r="D54" s="151"/>
      <c r="E54" s="151"/>
      <c r="F54" s="151"/>
      <c r="G54" s="151"/>
      <c r="H54" s="151"/>
      <c r="I54" s="151"/>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row>
    <row r="55" spans="2:35" x14ac:dyDescent="0.25">
      <c r="B55" s="150"/>
      <c r="C55" s="151"/>
      <c r="D55" s="151"/>
      <c r="E55" s="151"/>
      <c r="F55" s="151"/>
      <c r="G55" s="151"/>
      <c r="H55" s="151"/>
      <c r="I55" s="151"/>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row>
    <row r="56" spans="2:35" x14ac:dyDescent="0.25">
      <c r="B56" s="150"/>
      <c r="C56" s="151"/>
      <c r="D56" s="151"/>
      <c r="E56" s="151"/>
      <c r="F56" s="151"/>
      <c r="G56" s="151"/>
      <c r="H56" s="151"/>
      <c r="I56" s="151"/>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row>
    <row r="57" spans="2:35" x14ac:dyDescent="0.25">
      <c r="B57" s="150"/>
      <c r="C57" s="151"/>
      <c r="D57" s="151"/>
      <c r="E57" s="151"/>
      <c r="F57" s="151"/>
      <c r="G57" s="151"/>
      <c r="H57" s="151"/>
      <c r="I57" s="151"/>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row>
    <row r="58" spans="2:35" x14ac:dyDescent="0.25">
      <c r="B58" s="150"/>
      <c r="C58" s="151"/>
      <c r="D58" s="151"/>
      <c r="E58" s="151"/>
      <c r="F58" s="151"/>
      <c r="G58" s="151"/>
      <c r="H58" s="151"/>
      <c r="I58" s="151"/>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row>
    <row r="59" spans="2:35" x14ac:dyDescent="0.25">
      <c r="B59" s="150"/>
      <c r="C59" s="151"/>
      <c r="D59" s="151"/>
      <c r="E59" s="151"/>
      <c r="F59" s="151"/>
      <c r="G59" s="151"/>
      <c r="H59" s="151"/>
      <c r="I59" s="151"/>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row>
    <row r="60" spans="2:35" x14ac:dyDescent="0.25">
      <c r="B60" s="150"/>
      <c r="C60" s="151"/>
      <c r="D60" s="151"/>
      <c r="E60" s="151"/>
      <c r="F60" s="151"/>
      <c r="G60" s="151"/>
      <c r="H60" s="151"/>
      <c r="I60" s="151"/>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row>
    <row r="61" spans="2:35" x14ac:dyDescent="0.25">
      <c r="B61" s="150"/>
      <c r="C61" s="151"/>
      <c r="D61" s="151"/>
      <c r="E61" s="151"/>
      <c r="F61" s="151"/>
      <c r="G61" s="151"/>
      <c r="H61" s="151"/>
      <c r="I61" s="151"/>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row>
    <row r="62" spans="2:35" x14ac:dyDescent="0.25">
      <c r="B62" s="150"/>
      <c r="C62" s="151"/>
      <c r="D62" s="151"/>
      <c r="E62" s="151"/>
      <c r="F62" s="151"/>
      <c r="G62" s="151"/>
      <c r="H62" s="151"/>
      <c r="I62" s="151"/>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row>
    <row r="63" spans="2:35" x14ac:dyDescent="0.25">
      <c r="B63" s="150"/>
      <c r="C63" s="151"/>
      <c r="D63" s="151"/>
      <c r="E63" s="151"/>
      <c r="F63" s="151"/>
      <c r="G63" s="151"/>
      <c r="H63" s="151"/>
      <c r="I63" s="151"/>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row>
    <row r="64" spans="2:35" x14ac:dyDescent="0.25">
      <c r="B64" s="150"/>
      <c r="C64" s="151"/>
      <c r="D64" s="151"/>
      <c r="E64" s="151"/>
      <c r="F64" s="151"/>
      <c r="G64" s="151"/>
      <c r="H64" s="151"/>
      <c r="I64" s="151"/>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row>
    <row r="65" spans="2:35" x14ac:dyDescent="0.25">
      <c r="B65" s="150"/>
      <c r="C65" s="151"/>
      <c r="D65" s="151"/>
      <c r="E65" s="151"/>
      <c r="F65" s="151"/>
      <c r="G65" s="151"/>
      <c r="H65" s="151"/>
      <c r="I65" s="151"/>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row>
    <row r="66" spans="2:35" x14ac:dyDescent="0.25">
      <c r="B66" s="150"/>
      <c r="C66" s="151"/>
      <c r="D66" s="151"/>
      <c r="E66" s="151"/>
      <c r="F66" s="151"/>
      <c r="G66" s="151"/>
      <c r="H66" s="151"/>
      <c r="I66" s="151"/>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row>
    <row r="67" spans="2:35" x14ac:dyDescent="0.25">
      <c r="B67" s="150"/>
      <c r="C67" s="151"/>
      <c r="D67" s="151"/>
      <c r="E67" s="151"/>
      <c r="F67" s="151"/>
      <c r="G67" s="151"/>
      <c r="H67" s="151"/>
      <c r="I67" s="151"/>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row>
    <row r="68" spans="2:35" x14ac:dyDescent="0.25">
      <c r="B68" s="150"/>
      <c r="C68" s="151"/>
      <c r="D68" s="151"/>
      <c r="E68" s="151"/>
      <c r="F68" s="151"/>
      <c r="G68" s="151"/>
      <c r="H68" s="151"/>
      <c r="I68" s="151"/>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row>
    <row r="69" spans="2:35" x14ac:dyDescent="0.25">
      <c r="B69" s="150"/>
      <c r="C69" s="151"/>
      <c r="D69" s="151"/>
      <c r="E69" s="151"/>
      <c r="F69" s="151"/>
      <c r="G69" s="151"/>
      <c r="H69" s="151"/>
      <c r="I69" s="151"/>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row>
    <row r="70" spans="2:35" x14ac:dyDescent="0.25">
      <c r="B70" s="150"/>
      <c r="C70" s="151"/>
      <c r="D70" s="151"/>
      <c r="E70" s="151"/>
      <c r="F70" s="151"/>
      <c r="G70" s="151"/>
      <c r="H70" s="151"/>
      <c r="I70" s="151"/>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row>
    <row r="71" spans="2:35" x14ac:dyDescent="0.25">
      <c r="B71" s="150"/>
      <c r="C71" s="151"/>
      <c r="D71" s="151"/>
      <c r="E71" s="151"/>
      <c r="F71" s="151"/>
      <c r="G71" s="151"/>
      <c r="H71" s="151"/>
      <c r="I71" s="151"/>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row>
    <row r="72" spans="2:35" x14ac:dyDescent="0.25">
      <c r="B72" s="150"/>
      <c r="C72" s="151"/>
      <c r="D72" s="151"/>
      <c r="E72" s="151"/>
      <c r="F72" s="151"/>
      <c r="G72" s="151"/>
      <c r="H72" s="151"/>
      <c r="I72" s="151"/>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row>
    <row r="73" spans="2:35" x14ac:dyDescent="0.25">
      <c r="B73" s="150"/>
      <c r="C73" s="151"/>
      <c r="D73" s="151"/>
      <c r="E73" s="151"/>
      <c r="F73" s="151"/>
      <c r="G73" s="151"/>
      <c r="H73" s="151"/>
      <c r="I73" s="151"/>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row>
    <row r="74" spans="2:35" x14ac:dyDescent="0.25">
      <c r="B74" s="150"/>
      <c r="C74" s="151"/>
      <c r="D74" s="151"/>
      <c r="E74" s="151"/>
      <c r="F74" s="151"/>
      <c r="G74" s="151"/>
      <c r="H74" s="151"/>
      <c r="I74" s="151"/>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row>
    <row r="75" spans="2:35" x14ac:dyDescent="0.25">
      <c r="B75" s="150"/>
      <c r="C75" s="151"/>
      <c r="D75" s="151"/>
      <c r="E75" s="151"/>
      <c r="F75" s="151"/>
      <c r="G75" s="151"/>
      <c r="H75" s="151"/>
      <c r="I75" s="151"/>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row>
    <row r="76" spans="2:35" x14ac:dyDescent="0.25">
      <c r="B76" s="150"/>
      <c r="C76" s="151"/>
      <c r="D76" s="151"/>
      <c r="E76" s="151"/>
      <c r="F76" s="151"/>
      <c r="G76" s="151"/>
      <c r="H76" s="151"/>
      <c r="I76" s="151"/>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row>
    <row r="77" spans="2:35" x14ac:dyDescent="0.25">
      <c r="B77" s="150"/>
      <c r="C77" s="151"/>
      <c r="D77" s="151"/>
      <c r="E77" s="151"/>
      <c r="F77" s="151"/>
      <c r="G77" s="151"/>
      <c r="H77" s="151"/>
      <c r="I77" s="151"/>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row>
    <row r="78" spans="2:35" x14ac:dyDescent="0.25">
      <c r="B78" s="150"/>
      <c r="C78" s="151"/>
      <c r="D78" s="151"/>
      <c r="E78" s="151"/>
      <c r="F78" s="151"/>
      <c r="G78" s="151"/>
      <c r="H78" s="151"/>
      <c r="I78" s="151"/>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row>
    <row r="79" spans="2:35" x14ac:dyDescent="0.25">
      <c r="B79" s="150"/>
      <c r="C79" s="151"/>
      <c r="D79" s="151"/>
      <c r="E79" s="151"/>
      <c r="F79" s="151"/>
      <c r="G79" s="151"/>
      <c r="H79" s="151"/>
      <c r="I79" s="151"/>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row>
    <row r="80" spans="2:35" x14ac:dyDescent="0.25">
      <c r="B80" s="150"/>
      <c r="C80" s="151"/>
      <c r="D80" s="151"/>
      <c r="E80" s="151"/>
      <c r="F80" s="151"/>
      <c r="G80" s="151"/>
      <c r="H80" s="151"/>
      <c r="I80" s="151"/>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row>
    <row r="81" spans="2:35" x14ac:dyDescent="0.25">
      <c r="B81" s="150"/>
      <c r="C81" s="151"/>
      <c r="D81" s="151"/>
      <c r="E81" s="151"/>
      <c r="F81" s="151"/>
      <c r="G81" s="151"/>
      <c r="H81" s="151"/>
      <c r="I81" s="151"/>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row>
    <row r="82" spans="2:35" x14ac:dyDescent="0.25">
      <c r="B82" s="150"/>
      <c r="C82" s="151"/>
      <c r="D82" s="151"/>
      <c r="E82" s="151"/>
      <c r="F82" s="151"/>
      <c r="G82" s="151"/>
      <c r="H82" s="151"/>
      <c r="I82" s="151"/>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row>
    <row r="83" spans="2:35" x14ac:dyDescent="0.25">
      <c r="B83" s="150"/>
      <c r="C83" s="151"/>
      <c r="D83" s="151"/>
      <c r="E83" s="151"/>
      <c r="F83" s="151"/>
      <c r="G83" s="151"/>
      <c r="H83" s="151"/>
      <c r="I83" s="151"/>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row>
    <row r="84" spans="2:35" x14ac:dyDescent="0.25">
      <c r="B84" s="150"/>
      <c r="C84" s="151"/>
      <c r="D84" s="151"/>
      <c r="E84" s="151"/>
      <c r="F84" s="151"/>
      <c r="G84" s="151"/>
      <c r="H84" s="151"/>
      <c r="I84" s="151"/>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row>
    <row r="85" spans="2:35" x14ac:dyDescent="0.25">
      <c r="B85" s="150"/>
      <c r="C85" s="151"/>
      <c r="D85" s="151"/>
      <c r="E85" s="151"/>
      <c r="F85" s="151"/>
      <c r="G85" s="151"/>
      <c r="H85" s="151"/>
      <c r="I85" s="151"/>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row>
    <row r="86" spans="2:35" x14ac:dyDescent="0.25">
      <c r="B86" s="150"/>
      <c r="C86" s="151"/>
      <c r="D86" s="151"/>
      <c r="E86" s="151"/>
      <c r="F86" s="151"/>
      <c r="G86" s="151"/>
      <c r="H86" s="151"/>
      <c r="I86" s="151"/>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row>
    <row r="87" spans="2:35" x14ac:dyDescent="0.25">
      <c r="B87" s="150"/>
      <c r="C87" s="151"/>
      <c r="D87" s="151"/>
      <c r="E87" s="151"/>
      <c r="F87" s="151"/>
      <c r="G87" s="151"/>
      <c r="H87" s="151"/>
      <c r="I87" s="151"/>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row>
    <row r="88" spans="2:35" x14ac:dyDescent="0.25">
      <c r="B88" s="150"/>
      <c r="C88" s="151"/>
      <c r="D88" s="151"/>
      <c r="E88" s="151"/>
      <c r="F88" s="151"/>
      <c r="G88" s="151"/>
      <c r="H88" s="151"/>
      <c r="I88" s="151"/>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row>
    <row r="89" spans="2:35" x14ac:dyDescent="0.25">
      <c r="B89" s="150"/>
      <c r="C89" s="151"/>
      <c r="D89" s="151"/>
      <c r="E89" s="151"/>
      <c r="F89" s="151"/>
      <c r="G89" s="151"/>
      <c r="H89" s="151"/>
      <c r="I89" s="151"/>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row>
    <row r="90" spans="2:35" x14ac:dyDescent="0.25">
      <c r="B90" s="150"/>
      <c r="C90" s="151"/>
      <c r="D90" s="151"/>
      <c r="E90" s="151"/>
      <c r="F90" s="151"/>
      <c r="G90" s="151"/>
      <c r="H90" s="151"/>
      <c r="I90" s="151"/>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row>
    <row r="91" spans="2:35" x14ac:dyDescent="0.25">
      <c r="B91" s="150"/>
      <c r="C91" s="151"/>
      <c r="D91" s="151"/>
      <c r="E91" s="151"/>
      <c r="F91" s="151"/>
      <c r="G91" s="151"/>
      <c r="H91" s="151"/>
      <c r="I91" s="151"/>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row>
    <row r="92" spans="2:35" x14ac:dyDescent="0.25">
      <c r="B92" s="150"/>
      <c r="C92" s="151"/>
      <c r="D92" s="151"/>
      <c r="E92" s="151"/>
      <c r="F92" s="151"/>
      <c r="G92" s="151"/>
      <c r="H92" s="151"/>
      <c r="I92" s="151"/>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row>
    <row r="93" spans="2:35" x14ac:dyDescent="0.25">
      <c r="B93" s="150"/>
      <c r="C93" s="151"/>
      <c r="D93" s="151"/>
      <c r="E93" s="151"/>
      <c r="F93" s="151"/>
      <c r="G93" s="151"/>
      <c r="H93" s="151"/>
      <c r="I93" s="151"/>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row>
    <row r="94" spans="2:35" x14ac:dyDescent="0.25">
      <c r="B94" s="150"/>
      <c r="C94" s="151"/>
      <c r="D94" s="151"/>
      <c r="E94" s="151"/>
      <c r="F94" s="151"/>
      <c r="G94" s="151"/>
      <c r="H94" s="151"/>
      <c r="I94" s="151"/>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row>
    <row r="95" spans="2:35" x14ac:dyDescent="0.25">
      <c r="B95" s="150"/>
      <c r="C95" s="151"/>
      <c r="D95" s="151"/>
      <c r="E95" s="151"/>
      <c r="F95" s="151"/>
      <c r="G95" s="151"/>
      <c r="H95" s="151"/>
      <c r="I95" s="151"/>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row>
    <row r="96" spans="2:35" x14ac:dyDescent="0.25">
      <c r="B96" s="150"/>
      <c r="C96" s="151"/>
      <c r="D96" s="151"/>
      <c r="E96" s="151"/>
      <c r="F96" s="151"/>
      <c r="G96" s="151"/>
      <c r="H96" s="151"/>
      <c r="I96" s="151"/>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row>
    <row r="97" spans="2:35" x14ac:dyDescent="0.25">
      <c r="B97" s="150"/>
      <c r="C97" s="151"/>
      <c r="D97" s="151"/>
      <c r="E97" s="151"/>
      <c r="F97" s="151"/>
      <c r="G97" s="151"/>
      <c r="H97" s="151"/>
      <c r="I97" s="151"/>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row>
    <row r="98" spans="2:35" x14ac:dyDescent="0.25">
      <c r="B98" s="150"/>
      <c r="C98" s="151"/>
      <c r="D98" s="151"/>
      <c r="E98" s="151"/>
      <c r="F98" s="151"/>
      <c r="G98" s="151"/>
      <c r="H98" s="151"/>
      <c r="I98" s="151"/>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row>
    <row r="99" spans="2:35" x14ac:dyDescent="0.25">
      <c r="B99" s="150"/>
      <c r="C99" s="151"/>
      <c r="D99" s="151"/>
      <c r="E99" s="151"/>
      <c r="F99" s="151"/>
      <c r="G99" s="151"/>
      <c r="H99" s="151"/>
      <c r="I99" s="151"/>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row>
    <row r="100" spans="2:35" x14ac:dyDescent="0.25">
      <c r="B100" s="150"/>
      <c r="C100" s="151"/>
      <c r="D100" s="151"/>
      <c r="E100" s="151"/>
      <c r="F100" s="151"/>
      <c r="G100" s="151"/>
      <c r="H100" s="151"/>
      <c r="I100" s="151"/>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row>
    <row r="101" spans="2:35" x14ac:dyDescent="0.25">
      <c r="B101" s="150"/>
      <c r="C101" s="151"/>
      <c r="D101" s="151"/>
      <c r="E101" s="151"/>
      <c r="F101" s="151"/>
      <c r="G101" s="151"/>
      <c r="H101" s="151"/>
      <c r="I101" s="151"/>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row>
    <row r="102" spans="2:35" x14ac:dyDescent="0.25">
      <c r="B102" s="150"/>
      <c r="C102" s="151"/>
      <c r="D102" s="151"/>
      <c r="E102" s="151"/>
      <c r="F102" s="151"/>
      <c r="G102" s="151"/>
      <c r="H102" s="151"/>
      <c r="I102" s="151"/>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row>
    <row r="103" spans="2:35" x14ac:dyDescent="0.25">
      <c r="B103" s="150"/>
      <c r="C103" s="151"/>
      <c r="D103" s="151"/>
      <c r="E103" s="151"/>
      <c r="F103" s="151"/>
      <c r="G103" s="151"/>
      <c r="H103" s="151"/>
      <c r="I103" s="151"/>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row>
    <row r="104" spans="2:35" x14ac:dyDescent="0.25">
      <c r="B104" s="150"/>
      <c r="C104" s="151"/>
      <c r="D104" s="151"/>
      <c r="E104" s="151"/>
      <c r="F104" s="151"/>
      <c r="G104" s="151"/>
      <c r="H104" s="151"/>
      <c r="I104" s="151"/>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row>
    <row r="105" spans="2:35" x14ac:dyDescent="0.25">
      <c r="B105" s="150"/>
      <c r="C105" s="151"/>
      <c r="D105" s="151"/>
      <c r="E105" s="151"/>
      <c r="F105" s="151"/>
      <c r="G105" s="151"/>
      <c r="H105" s="151"/>
      <c r="I105" s="151"/>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row>
    <row r="106" spans="2:35" x14ac:dyDescent="0.25">
      <c r="B106" s="150"/>
      <c r="C106" s="151"/>
      <c r="D106" s="151"/>
      <c r="E106" s="151"/>
      <c r="F106" s="151"/>
      <c r="G106" s="151"/>
      <c r="H106" s="151"/>
      <c r="I106" s="151"/>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row>
    <row r="107" spans="2:35" x14ac:dyDescent="0.25">
      <c r="B107" s="150"/>
      <c r="C107" s="151"/>
      <c r="D107" s="151"/>
      <c r="E107" s="151"/>
      <c r="F107" s="151"/>
      <c r="G107" s="151"/>
      <c r="H107" s="151"/>
      <c r="I107" s="151"/>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row>
    <row r="108" spans="2:35" x14ac:dyDescent="0.25">
      <c r="B108" s="150"/>
      <c r="C108" s="151"/>
      <c r="D108" s="151"/>
      <c r="E108" s="151"/>
      <c r="F108" s="151"/>
      <c r="G108" s="151"/>
      <c r="H108" s="151"/>
      <c r="I108" s="151"/>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row>
    <row r="109" spans="2:35" x14ac:dyDescent="0.25">
      <c r="B109" s="150"/>
      <c r="C109" s="151"/>
      <c r="D109" s="151"/>
      <c r="E109" s="151"/>
      <c r="F109" s="151"/>
      <c r="G109" s="151"/>
      <c r="H109" s="151"/>
      <c r="I109" s="151"/>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row>
    <row r="110" spans="2:35" x14ac:dyDescent="0.25">
      <c r="B110" s="150"/>
      <c r="C110" s="151"/>
      <c r="D110" s="151"/>
      <c r="E110" s="151"/>
      <c r="F110" s="151"/>
      <c r="G110" s="151"/>
      <c r="H110" s="151"/>
      <c r="I110" s="151"/>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row>
    <row r="111" spans="2:35" x14ac:dyDescent="0.25">
      <c r="B111" s="150"/>
      <c r="C111" s="151"/>
      <c r="D111" s="151"/>
      <c r="E111" s="151"/>
      <c r="F111" s="151"/>
      <c r="G111" s="151"/>
      <c r="H111" s="151"/>
      <c r="I111" s="151"/>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row>
    <row r="112" spans="2:35" x14ac:dyDescent="0.25">
      <c r="B112" s="150"/>
      <c r="C112" s="151"/>
      <c r="D112" s="151"/>
      <c r="E112" s="151"/>
      <c r="F112" s="151"/>
      <c r="G112" s="151"/>
      <c r="H112" s="151"/>
      <c r="I112" s="151"/>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row>
    <row r="113" spans="2:35" x14ac:dyDescent="0.25">
      <c r="B113" s="150"/>
      <c r="C113" s="151"/>
      <c r="D113" s="151"/>
      <c r="E113" s="151"/>
      <c r="F113" s="151"/>
      <c r="G113" s="151"/>
      <c r="H113" s="151"/>
      <c r="I113" s="151"/>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row>
    <row r="114" spans="2:35" x14ac:dyDescent="0.25">
      <c r="B114" s="150"/>
      <c r="C114" s="151"/>
      <c r="D114" s="151"/>
      <c r="E114" s="151"/>
      <c r="F114" s="151"/>
      <c r="G114" s="151"/>
      <c r="H114" s="151"/>
      <c r="I114" s="151"/>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row>
    <row r="115" spans="2:35" x14ac:dyDescent="0.25">
      <c r="B115" s="150"/>
      <c r="C115" s="151"/>
      <c r="D115" s="151"/>
      <c r="E115" s="151"/>
      <c r="F115" s="151"/>
      <c r="G115" s="151"/>
      <c r="H115" s="151"/>
      <c r="I115" s="151"/>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row>
    <row r="116" spans="2:35" x14ac:dyDescent="0.25">
      <c r="B116" s="150"/>
      <c r="C116" s="151"/>
      <c r="D116" s="151"/>
      <c r="E116" s="151"/>
      <c r="F116" s="151"/>
      <c r="G116" s="151"/>
      <c r="H116" s="151"/>
      <c r="I116" s="151"/>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row>
    <row r="117" spans="2:35" x14ac:dyDescent="0.25">
      <c r="B117" s="150"/>
      <c r="C117" s="151"/>
      <c r="D117" s="151"/>
      <c r="E117" s="151"/>
      <c r="F117" s="151"/>
      <c r="G117" s="151"/>
      <c r="H117" s="151"/>
      <c r="I117" s="151"/>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row>
    <row r="118" spans="2:35" x14ac:dyDescent="0.25">
      <c r="B118" s="150"/>
      <c r="C118" s="151"/>
      <c r="D118" s="151"/>
      <c r="E118" s="151"/>
      <c r="F118" s="151"/>
      <c r="G118" s="151"/>
      <c r="H118" s="151"/>
      <c r="I118" s="151"/>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86"/>
    </row>
    <row r="119" spans="2:35" x14ac:dyDescent="0.25">
      <c r="B119" s="150"/>
      <c r="C119" s="151"/>
      <c r="D119" s="151"/>
      <c r="E119" s="151"/>
      <c r="F119" s="151"/>
      <c r="G119" s="151"/>
      <c r="H119" s="151"/>
      <c r="I119" s="151"/>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row>
    <row r="120" spans="2:35" x14ac:dyDescent="0.25">
      <c r="B120" s="150"/>
      <c r="C120" s="151"/>
      <c r="D120" s="151"/>
      <c r="E120" s="151"/>
      <c r="F120" s="151"/>
      <c r="G120" s="151"/>
      <c r="H120" s="151"/>
      <c r="I120" s="151"/>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row>
    <row r="121" spans="2:35" x14ac:dyDescent="0.25">
      <c r="B121" s="150"/>
      <c r="C121" s="151"/>
      <c r="D121" s="151"/>
      <c r="E121" s="151"/>
      <c r="F121" s="151"/>
      <c r="G121" s="151"/>
      <c r="H121" s="151"/>
      <c r="I121" s="151"/>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row>
    <row r="122" spans="2:35" x14ac:dyDescent="0.25">
      <c r="B122" s="150"/>
      <c r="C122" s="151"/>
      <c r="D122" s="151"/>
      <c r="E122" s="151"/>
      <c r="F122" s="151"/>
      <c r="G122" s="151"/>
      <c r="H122" s="151"/>
      <c r="I122" s="151"/>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row>
    <row r="123" spans="2:35" x14ac:dyDescent="0.25">
      <c r="B123" s="150"/>
      <c r="C123" s="151"/>
      <c r="D123" s="151"/>
      <c r="E123" s="151"/>
      <c r="F123" s="151"/>
      <c r="G123" s="151"/>
      <c r="H123" s="151"/>
      <c r="I123" s="151"/>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row>
    <row r="124" spans="2:35" x14ac:dyDescent="0.25">
      <c r="B124" s="150"/>
      <c r="C124" s="151"/>
      <c r="D124" s="151"/>
      <c r="E124" s="151"/>
      <c r="F124" s="151"/>
      <c r="G124" s="151"/>
      <c r="H124" s="151"/>
      <c r="I124" s="151"/>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row>
    <row r="125" spans="2:35" x14ac:dyDescent="0.25">
      <c r="B125" s="150"/>
      <c r="C125" s="151"/>
      <c r="D125" s="151"/>
      <c r="E125" s="151"/>
      <c r="F125" s="151"/>
      <c r="G125" s="151"/>
      <c r="H125" s="151"/>
      <c r="I125" s="151"/>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row>
    <row r="126" spans="2:35" x14ac:dyDescent="0.25">
      <c r="B126" s="150"/>
      <c r="C126" s="151"/>
      <c r="D126" s="151"/>
      <c r="E126" s="151"/>
      <c r="F126" s="151"/>
      <c r="G126" s="151"/>
      <c r="H126" s="151"/>
      <c r="I126" s="151"/>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86"/>
    </row>
    <row r="127" spans="2:35" x14ac:dyDescent="0.25">
      <c r="B127" s="150"/>
      <c r="C127" s="151"/>
      <c r="D127" s="151"/>
      <c r="E127" s="151"/>
      <c r="F127" s="151"/>
      <c r="G127" s="151"/>
      <c r="H127" s="151"/>
      <c r="I127" s="151"/>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86"/>
    </row>
    <row r="128" spans="2:35" x14ac:dyDescent="0.25">
      <c r="B128" s="150"/>
      <c r="C128" s="151"/>
      <c r="D128" s="151"/>
      <c r="E128" s="151"/>
      <c r="F128" s="151"/>
      <c r="G128" s="151"/>
      <c r="H128" s="151"/>
      <c r="I128" s="151"/>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c r="AI128" s="86"/>
    </row>
    <row r="129" spans="2:35" x14ac:dyDescent="0.25">
      <c r="B129" s="150"/>
      <c r="C129" s="151"/>
      <c r="D129" s="151"/>
      <c r="E129" s="151"/>
      <c r="F129" s="151"/>
      <c r="G129" s="151"/>
      <c r="H129" s="151"/>
      <c r="I129" s="151"/>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row>
    <row r="130" spans="2:35" x14ac:dyDescent="0.25">
      <c r="B130" s="150"/>
      <c r="C130" s="151"/>
      <c r="D130" s="151"/>
      <c r="E130" s="151"/>
      <c r="F130" s="151"/>
      <c r="G130" s="151"/>
      <c r="H130" s="151"/>
      <c r="I130" s="151"/>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row>
    <row r="131" spans="2:35" x14ac:dyDescent="0.25">
      <c r="B131" s="150"/>
      <c r="C131" s="151"/>
      <c r="D131" s="151"/>
      <c r="E131" s="151"/>
      <c r="F131" s="151"/>
      <c r="G131" s="151"/>
      <c r="H131" s="151"/>
      <c r="I131" s="151"/>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row>
    <row r="132" spans="2:35" x14ac:dyDescent="0.25">
      <c r="B132" s="150"/>
      <c r="C132" s="151"/>
      <c r="D132" s="151"/>
      <c r="E132" s="151"/>
      <c r="F132" s="151"/>
      <c r="G132" s="151"/>
      <c r="H132" s="151"/>
      <c r="I132" s="151"/>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c r="AI132" s="86"/>
    </row>
    <row r="133" spans="2:35" x14ac:dyDescent="0.25">
      <c r="B133" s="150"/>
      <c r="C133" s="151"/>
      <c r="D133" s="151"/>
      <c r="E133" s="151"/>
      <c r="F133" s="151"/>
      <c r="G133" s="151"/>
      <c r="H133" s="151"/>
      <c r="I133" s="151"/>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row>
    <row r="134" spans="2:35" x14ac:dyDescent="0.25">
      <c r="B134" s="150"/>
      <c r="C134" s="151"/>
      <c r="D134" s="151"/>
      <c r="E134" s="151"/>
      <c r="F134" s="151"/>
      <c r="G134" s="151"/>
      <c r="H134" s="151"/>
      <c r="I134" s="151"/>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row>
    <row r="135" spans="2:35" x14ac:dyDescent="0.25">
      <c r="B135" s="150"/>
      <c r="C135" s="151"/>
      <c r="D135" s="151"/>
      <c r="E135" s="151"/>
      <c r="F135" s="151"/>
      <c r="G135" s="151"/>
      <c r="H135" s="151"/>
      <c r="I135" s="151"/>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row>
  </sheetData>
  <mergeCells count="2">
    <mergeCell ref="B2:I2"/>
    <mergeCell ref="B46:I46"/>
  </mergeCells>
  <pageMargins left="0.7" right="0.7" top="0.75" bottom="0.75" header="0.3" footer="0.3"/>
  <pageSetup paperSize="9" orientation="landscape" horizontalDpi="300" verticalDpi="30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8A9D2-4239-477B-B2B1-3BBE3B0C460C}">
  <sheetPr codeName="Sheet51">
    <tabColor rgb="FF00A976"/>
  </sheetPr>
  <dimension ref="B1:J14"/>
  <sheetViews>
    <sheetView showGridLines="0" zoomScaleNormal="100" workbookViewId="0">
      <selection activeCell="E26" sqref="E26"/>
    </sheetView>
  </sheetViews>
  <sheetFormatPr defaultColWidth="7.75" defaultRowHeight="12.75" x14ac:dyDescent="0.25"/>
  <cols>
    <col min="1" max="1" width="3.125" style="593" customWidth="1"/>
    <col min="2" max="2" width="10.375" style="593" customWidth="1"/>
    <col min="3" max="3" width="68.625" style="593" customWidth="1"/>
    <col min="4" max="8" width="15.5" style="593" customWidth="1"/>
    <col min="9" max="9" width="17" style="593" customWidth="1"/>
    <col min="10" max="11" width="15.5" style="593" customWidth="1"/>
    <col min="12" max="12" width="12" style="593" customWidth="1"/>
    <col min="13" max="16384" width="7.75" style="593"/>
  </cols>
  <sheetData>
    <row r="1" spans="2:10" ht="9.9499999999999993" customHeight="1" x14ac:dyDescent="0.25"/>
    <row r="2" spans="2:10" ht="20.25" x14ac:dyDescent="0.25">
      <c r="B2" s="1450" t="s">
        <v>64</v>
      </c>
      <c r="C2" s="1450"/>
      <c r="D2" s="593" t="s">
        <v>465</v>
      </c>
      <c r="E2" s="593" t="s">
        <v>1362</v>
      </c>
    </row>
    <row r="3" spans="2:10" ht="15" x14ac:dyDescent="0.25">
      <c r="B3" s="170" t="s">
        <v>1363</v>
      </c>
    </row>
    <row r="5" spans="2:10" ht="30" x14ac:dyDescent="0.25">
      <c r="B5" s="872" t="s">
        <v>512</v>
      </c>
      <c r="C5" s="1035" t="s">
        <v>513</v>
      </c>
    </row>
    <row r="6" spans="2:10" ht="61.5" customHeight="1" x14ac:dyDescent="0.25">
      <c r="B6" s="1451">
        <v>1</v>
      </c>
      <c r="C6" s="1454" t="s">
        <v>1364</v>
      </c>
      <c r="D6" s="595"/>
      <c r="E6" s="595"/>
      <c r="F6" s="595"/>
      <c r="G6" s="595"/>
      <c r="H6" s="595"/>
      <c r="I6" s="595"/>
      <c r="J6" s="595"/>
    </row>
    <row r="7" spans="2:10" ht="17.25" customHeight="1" x14ac:dyDescent="0.25">
      <c r="B7" s="1452"/>
      <c r="C7" s="1454"/>
      <c r="D7" s="596"/>
      <c r="E7" s="596"/>
      <c r="F7" s="596"/>
      <c r="G7" s="596"/>
    </row>
    <row r="8" spans="2:10" ht="15" x14ac:dyDescent="0.25">
      <c r="B8" s="1452"/>
      <c r="C8" s="1454"/>
      <c r="D8" s="596"/>
      <c r="E8" s="596"/>
      <c r="F8" s="596"/>
      <c r="G8" s="596"/>
    </row>
    <row r="9" spans="2:10" ht="15" x14ac:dyDescent="0.25">
      <c r="B9" s="1452"/>
      <c r="C9" s="1454"/>
      <c r="D9" s="596"/>
      <c r="E9" s="596"/>
      <c r="F9" s="596"/>
      <c r="G9" s="596"/>
    </row>
    <row r="10" spans="2:10" ht="15" x14ac:dyDescent="0.25">
      <c r="B10" s="1453"/>
      <c r="C10" s="1454"/>
      <c r="D10" s="596"/>
      <c r="E10" s="596"/>
      <c r="F10" s="596"/>
      <c r="G10" s="596"/>
    </row>
    <row r="11" spans="2:10" ht="15" x14ac:dyDescent="0.25">
      <c r="B11" s="597"/>
      <c r="C11" s="598"/>
      <c r="D11" s="598"/>
      <c r="E11" s="598"/>
      <c r="F11" s="598"/>
      <c r="G11" s="598"/>
    </row>
    <row r="12" spans="2:10" ht="15" x14ac:dyDescent="0.25">
      <c r="B12" s="599"/>
      <c r="C12" s="598"/>
      <c r="D12" s="598"/>
      <c r="E12" s="598"/>
      <c r="F12" s="598"/>
      <c r="G12" s="598"/>
    </row>
    <row r="13" spans="2:10" ht="15" x14ac:dyDescent="0.25">
      <c r="B13" s="599"/>
      <c r="C13" s="598"/>
      <c r="D13" s="598"/>
      <c r="E13" s="598"/>
      <c r="F13" s="598"/>
      <c r="G13" s="598"/>
    </row>
    <row r="14" spans="2:10" x14ac:dyDescent="0.25">
      <c r="C14" s="600"/>
    </row>
  </sheetData>
  <mergeCells count="3">
    <mergeCell ref="B2:C2"/>
    <mergeCell ref="B6:B10"/>
    <mergeCell ref="C6:C10"/>
  </mergeCells>
  <pageMargins left="0.7" right="0.7" top="0.75" bottom="0.75" header="0.3" footer="0.3"/>
  <pageSetup paperSize="9" orientation="landscape" r:id="rId1"/>
  <headerFooter>
    <oddHeader>&amp;CEN
Annex 39</oddHeader>
    <oddFooter>&amp;C&amp;P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9E43D-3F10-490B-B776-16EC99674F84}">
  <sheetPr codeName="Sheet52">
    <tabColor rgb="FF20C598"/>
  </sheetPr>
  <dimension ref="B1:L22"/>
  <sheetViews>
    <sheetView showGridLines="0" zoomScale="80" zoomScaleNormal="80" zoomScalePageLayoutView="64" workbookViewId="0">
      <selection activeCell="E28" sqref="E28"/>
    </sheetView>
  </sheetViews>
  <sheetFormatPr defaultColWidth="8" defaultRowHeight="15" x14ac:dyDescent="0.25"/>
  <cols>
    <col min="1" max="1" width="3.125" style="170" customWidth="1"/>
    <col min="2" max="2" width="4.25" style="170" customWidth="1"/>
    <col min="3" max="3" width="38.375" style="170" customWidth="1"/>
    <col min="4" max="10" width="19.375" style="170" customWidth="1"/>
    <col min="11" max="11" width="8" style="170"/>
    <col min="12" max="12" width="11.5" style="169" customWidth="1"/>
    <col min="13" max="13" width="45.875" style="170" customWidth="1"/>
    <col min="14" max="16384" width="8" style="170"/>
  </cols>
  <sheetData>
    <row r="1" spans="2:12" ht="9.9499999999999993" customHeight="1" x14ac:dyDescent="0.25"/>
    <row r="2" spans="2:12" s="570" customFormat="1" ht="20.25" x14ac:dyDescent="0.25">
      <c r="B2" s="1257" t="s">
        <v>66</v>
      </c>
      <c r="C2" s="1257"/>
      <c r="D2" s="1257"/>
      <c r="E2" s="1257"/>
      <c r="F2" s="1257"/>
      <c r="G2" s="1257"/>
      <c r="H2" s="1257"/>
      <c r="I2" s="1257"/>
      <c r="J2" s="1257"/>
    </row>
    <row r="3" spans="2:12" s="570" customFormat="1" x14ac:dyDescent="0.25">
      <c r="B3" s="170"/>
    </row>
    <row r="4" spans="2:12" ht="13.5" customHeight="1" x14ac:dyDescent="0.25">
      <c r="B4" s="1455" t="s">
        <v>1365</v>
      </c>
      <c r="C4" s="1456"/>
      <c r="D4" s="1036" t="s">
        <v>68</v>
      </c>
      <c r="E4" s="1036" t="s">
        <v>69</v>
      </c>
      <c r="F4" s="1036" t="s">
        <v>70</v>
      </c>
      <c r="G4" s="1036" t="s">
        <v>601</v>
      </c>
      <c r="H4" s="1036" t="s">
        <v>603</v>
      </c>
      <c r="I4" s="1036"/>
      <c r="J4" s="1036" t="s">
        <v>71</v>
      </c>
    </row>
    <row r="5" spans="2:12" ht="62.1" customHeight="1" x14ac:dyDescent="0.25">
      <c r="B5" s="1457"/>
      <c r="C5" s="1458"/>
      <c r="D5" s="1461" t="s">
        <v>1366</v>
      </c>
      <c r="E5" s="1462"/>
      <c r="F5" s="1461" t="s">
        <v>1367</v>
      </c>
      <c r="G5" s="1463"/>
      <c r="H5" s="1463"/>
      <c r="I5" s="1463"/>
      <c r="J5" s="1462"/>
    </row>
    <row r="6" spans="2:12" x14ac:dyDescent="0.25">
      <c r="B6" s="1459"/>
      <c r="C6" s="1460"/>
      <c r="D6" s="1027" t="s">
        <v>1368</v>
      </c>
      <c r="E6" s="1027" t="s">
        <v>1369</v>
      </c>
      <c r="F6" s="1027" t="s">
        <v>1368</v>
      </c>
      <c r="G6" s="1027" t="s">
        <v>1370</v>
      </c>
      <c r="H6" s="1027"/>
      <c r="I6" s="1027"/>
      <c r="J6" s="1027" t="s">
        <v>1369</v>
      </c>
    </row>
    <row r="7" spans="2:12" ht="38.25" customHeight="1" x14ac:dyDescent="0.25">
      <c r="B7" s="571">
        <v>1</v>
      </c>
      <c r="C7" s="737" t="s">
        <v>1371</v>
      </c>
      <c r="D7" s="269">
        <v>1866.7643752860035</v>
      </c>
      <c r="E7" s="269">
        <v>1376.8300881718631</v>
      </c>
      <c r="F7" s="269">
        <v>825.27236782541343</v>
      </c>
      <c r="G7" s="689"/>
      <c r="H7" s="571"/>
      <c r="I7" s="688"/>
      <c r="J7" s="269">
        <v>751.28905194772767</v>
      </c>
    </row>
    <row r="8" spans="2:12" ht="29.45" customHeight="1" x14ac:dyDescent="0.25">
      <c r="B8" s="571">
        <v>2</v>
      </c>
      <c r="C8" s="738" t="s">
        <v>1372</v>
      </c>
      <c r="D8" s="269">
        <v>-2074.65757271639</v>
      </c>
      <c r="E8" s="269">
        <v>-2049.0049015726722</v>
      </c>
      <c r="F8" s="269">
        <v>-868.70602271101166</v>
      </c>
      <c r="G8" s="689"/>
      <c r="H8" s="571"/>
      <c r="I8" s="688"/>
      <c r="J8" s="269">
        <v>-808.356761653494</v>
      </c>
    </row>
    <row r="9" spans="2:12" ht="38.25" customHeight="1" x14ac:dyDescent="0.25">
      <c r="B9" s="571">
        <v>3</v>
      </c>
      <c r="C9" s="737" t="s">
        <v>1373</v>
      </c>
      <c r="D9" s="269">
        <v>584.232545766371</v>
      </c>
      <c r="E9" s="269">
        <v>534.35023365037603</v>
      </c>
      <c r="F9" s="740"/>
      <c r="G9" s="571"/>
      <c r="H9" s="571"/>
      <c r="I9" s="571"/>
      <c r="J9" s="741"/>
    </row>
    <row r="10" spans="2:12" ht="38.25" customHeight="1" x14ac:dyDescent="0.25">
      <c r="B10" s="571">
        <v>4</v>
      </c>
      <c r="C10" s="737" t="s">
        <v>1374</v>
      </c>
      <c r="D10" s="269">
        <v>-246.59159951854835</v>
      </c>
      <c r="E10" s="269">
        <v>-375.4140674044101</v>
      </c>
      <c r="F10" s="739"/>
      <c r="G10" s="602"/>
      <c r="H10" s="603"/>
      <c r="I10" s="603"/>
      <c r="J10" s="601"/>
    </row>
    <row r="11" spans="2:12" ht="38.25" customHeight="1" x14ac:dyDescent="0.25">
      <c r="B11" s="571">
        <v>5</v>
      </c>
      <c r="C11" s="737" t="s">
        <v>1375</v>
      </c>
      <c r="D11" s="269">
        <v>679.53349572658556</v>
      </c>
      <c r="E11" s="269">
        <v>368.27124222418348</v>
      </c>
      <c r="F11" s="739"/>
      <c r="G11" s="602"/>
      <c r="H11" s="603"/>
      <c r="I11" s="603"/>
      <c r="J11" s="601"/>
    </row>
    <row r="12" spans="2:12" ht="38.25" customHeight="1" x14ac:dyDescent="0.25">
      <c r="B12" s="604">
        <v>6</v>
      </c>
      <c r="C12" s="737" t="s">
        <v>1376</v>
      </c>
      <c r="D12" s="269">
        <v>-771.4195885365458</v>
      </c>
      <c r="E12" s="269">
        <v>-453.53053042111469</v>
      </c>
      <c r="F12" s="739"/>
      <c r="G12" s="603"/>
      <c r="H12" s="603"/>
      <c r="I12" s="603"/>
      <c r="J12" s="601"/>
    </row>
    <row r="15" spans="2:12" ht="15" customHeight="1" x14ac:dyDescent="0.25">
      <c r="C15" s="1464" t="s">
        <v>1377</v>
      </c>
      <c r="D15" s="1467" t="s">
        <v>1378</v>
      </c>
      <c r="E15" s="1468"/>
      <c r="F15" s="1468"/>
      <c r="G15" s="1468"/>
      <c r="H15" s="1468"/>
      <c r="I15" s="1468"/>
      <c r="J15" s="1469"/>
      <c r="L15" s="170"/>
    </row>
    <row r="16" spans="2:12" ht="15" customHeight="1" x14ac:dyDescent="0.25">
      <c r="C16" s="1465"/>
      <c r="D16" s="1470"/>
      <c r="E16" s="1471"/>
      <c r="F16" s="1471"/>
      <c r="G16" s="1471"/>
      <c r="H16" s="1471"/>
      <c r="I16" s="1471"/>
      <c r="J16" s="1472"/>
      <c r="L16" s="170"/>
    </row>
    <row r="17" spans="3:12" ht="15" customHeight="1" x14ac:dyDescent="0.25">
      <c r="C17" s="1466"/>
      <c r="D17" s="1473"/>
      <c r="E17" s="1474"/>
      <c r="F17" s="1474"/>
      <c r="G17" s="1474"/>
      <c r="H17" s="1474"/>
      <c r="I17" s="1474"/>
      <c r="J17" s="1475"/>
      <c r="L17" s="170"/>
    </row>
    <row r="22" spans="3:12" x14ac:dyDescent="0.25">
      <c r="F22" s="332"/>
    </row>
  </sheetData>
  <mergeCells count="6">
    <mergeCell ref="B2:J2"/>
    <mergeCell ref="B4:C6"/>
    <mergeCell ref="D5:E5"/>
    <mergeCell ref="F5:J5"/>
    <mergeCell ref="C15:C17"/>
    <mergeCell ref="D15:J17"/>
  </mergeCells>
  <pageMargins left="0.7" right="0.7" top="0.75" bottom="0.75" header="0.3" footer="0.3"/>
  <pageSetup paperSize="9" scale="75" orientation="landscape" r:id="rId1"/>
  <headerFooter>
    <oddHeader>&amp;CEN
Annex XX</oddHeader>
    <oddFooter>&amp;C&amp;P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F808-6FF2-47AB-9F5A-5480BEE1D97E}">
  <sheetPr codeName="Ark36">
    <tabColor rgb="FF005C3C"/>
  </sheetPr>
  <dimension ref="A1"/>
  <sheetViews>
    <sheetView workbookViewId="0">
      <selection activeCell="A47" sqref="A47:XFD47"/>
    </sheetView>
  </sheetViews>
  <sheetFormatPr defaultColWidth="9" defaultRowHeight="15" x14ac:dyDescent="0.25"/>
  <cols>
    <col min="1" max="16384" width="9" style="425"/>
  </cols>
  <sheetData/>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B279-3F53-4F25-A9C3-26C4B14560DD}">
  <sheetPr codeName="Sheet53">
    <tabColor rgb="FF00A976"/>
  </sheetPr>
  <dimension ref="B1:H118"/>
  <sheetViews>
    <sheetView showGridLines="0" zoomScale="84" zoomScaleNormal="60" workbookViewId="0">
      <selection activeCell="D13" sqref="D13"/>
    </sheetView>
  </sheetViews>
  <sheetFormatPr defaultColWidth="8" defaultRowHeight="15" x14ac:dyDescent="0.25"/>
  <cols>
    <col min="1" max="1" width="3.125" style="37" customWidth="1"/>
    <col min="2" max="2" width="8" style="37"/>
    <col min="3" max="3" width="51.25" style="37" customWidth="1"/>
    <col min="4" max="4" width="31" style="37" customWidth="1"/>
    <col min="5" max="5" width="41.5" style="37" customWidth="1"/>
    <col min="6" max="6" width="27.625" style="37" customWidth="1"/>
    <col min="7" max="16384" width="8" style="37"/>
  </cols>
  <sheetData>
    <row r="1" spans="2:6" ht="9.9499999999999993" customHeight="1" x14ac:dyDescent="0.25"/>
    <row r="2" spans="2:6" ht="20.25" x14ac:dyDescent="0.3">
      <c r="B2" s="1217" t="s">
        <v>6</v>
      </c>
      <c r="C2" s="1217"/>
      <c r="D2" s="1217"/>
      <c r="E2" s="1217"/>
    </row>
    <row r="4" spans="2:6" ht="38.25" x14ac:dyDescent="0.25">
      <c r="B4" s="1479"/>
      <c r="C4" s="1479"/>
      <c r="D4" s="1037" t="s">
        <v>137</v>
      </c>
      <c r="E4" s="1037" t="s">
        <v>138</v>
      </c>
      <c r="F4" s="507"/>
    </row>
    <row r="5" spans="2:6" x14ac:dyDescent="0.25">
      <c r="B5" s="1480" t="s">
        <v>139</v>
      </c>
      <c r="C5" s="1481"/>
      <c r="D5" s="1481"/>
      <c r="E5" s="1482"/>
      <c r="F5" s="507"/>
    </row>
    <row r="6" spans="2:6" ht="15" customHeight="1" x14ac:dyDescent="0.25">
      <c r="B6" s="605">
        <v>1</v>
      </c>
      <c r="C6" s="606" t="s">
        <v>140</v>
      </c>
      <c r="D6" s="607">
        <f>+SUM(D7:D9)</f>
        <v>601.84100000000001</v>
      </c>
      <c r="E6" s="608" t="s">
        <v>68</v>
      </c>
      <c r="F6" s="507"/>
    </row>
    <row r="7" spans="2:6" x14ac:dyDescent="0.25">
      <c r="B7" s="609"/>
      <c r="C7" s="606" t="s">
        <v>141</v>
      </c>
      <c r="D7" s="607">
        <v>601.84100000000001</v>
      </c>
      <c r="E7" s="608" t="s">
        <v>68</v>
      </c>
      <c r="F7" s="507"/>
    </row>
    <row r="8" spans="2:6" x14ac:dyDescent="0.25">
      <c r="B8" s="609"/>
      <c r="C8" s="606" t="s">
        <v>142</v>
      </c>
      <c r="D8" s="607"/>
      <c r="E8" s="608"/>
      <c r="F8" s="507"/>
    </row>
    <row r="9" spans="2:6" x14ac:dyDescent="0.25">
      <c r="B9" s="609"/>
      <c r="C9" s="606" t="s">
        <v>143</v>
      </c>
      <c r="D9" s="607"/>
      <c r="E9" s="608"/>
      <c r="F9" s="507"/>
    </row>
    <row r="10" spans="2:6" x14ac:dyDescent="0.25">
      <c r="B10" s="609">
        <v>2</v>
      </c>
      <c r="C10" s="606" t="s">
        <v>144</v>
      </c>
      <c r="D10" s="607">
        <v>21556.690999999999</v>
      </c>
      <c r="E10" s="608" t="s">
        <v>70</v>
      </c>
      <c r="F10" s="507"/>
    </row>
    <row r="11" spans="2:6" x14ac:dyDescent="0.25">
      <c r="B11" s="609">
        <v>3</v>
      </c>
      <c r="C11" s="606" t="s">
        <v>145</v>
      </c>
      <c r="D11" s="607"/>
      <c r="E11" s="608"/>
      <c r="F11" s="610"/>
    </row>
    <row r="12" spans="2:6" x14ac:dyDescent="0.25">
      <c r="B12" s="609" t="s">
        <v>146</v>
      </c>
      <c r="C12" s="606" t="s">
        <v>147</v>
      </c>
      <c r="D12" s="607"/>
      <c r="E12" s="608"/>
    </row>
    <row r="13" spans="2:6" ht="25.5" x14ac:dyDescent="0.25">
      <c r="B13" s="609">
        <v>4</v>
      </c>
      <c r="C13" s="606" t="s">
        <v>148</v>
      </c>
      <c r="D13" s="607"/>
      <c r="E13" s="608"/>
    </row>
    <row r="14" spans="2:6" x14ac:dyDescent="0.25">
      <c r="B14" s="609">
        <v>5</v>
      </c>
      <c r="C14" s="611" t="s">
        <v>149</v>
      </c>
      <c r="D14" s="607"/>
      <c r="E14" s="608"/>
    </row>
    <row r="15" spans="2:6" ht="25.5" x14ac:dyDescent="0.25">
      <c r="B15" s="609" t="s">
        <v>150</v>
      </c>
      <c r="C15" s="606" t="s">
        <v>151</v>
      </c>
      <c r="D15" s="607">
        <v>2029.9939999999999</v>
      </c>
      <c r="E15" s="608" t="s">
        <v>71</v>
      </c>
    </row>
    <row r="16" spans="2:6" x14ac:dyDescent="0.25">
      <c r="B16" s="612">
        <v>6</v>
      </c>
      <c r="C16" s="613" t="s">
        <v>152</v>
      </c>
      <c r="D16" s="614">
        <f>+SUM(D6+D10+D11+D15)</f>
        <v>24188.525999999998</v>
      </c>
      <c r="E16" s="608"/>
    </row>
    <row r="17" spans="2:5" x14ac:dyDescent="0.25">
      <c r="B17" s="1476" t="s">
        <v>153</v>
      </c>
      <c r="C17" s="1477"/>
      <c r="D17" s="1477"/>
      <c r="E17" s="1478"/>
    </row>
    <row r="18" spans="2:5" ht="15" customHeight="1" x14ac:dyDescent="0.25">
      <c r="B18" s="609">
        <v>7</v>
      </c>
      <c r="C18" s="606" t="s">
        <v>154</v>
      </c>
      <c r="D18" s="607">
        <v>-31.376999999999999</v>
      </c>
      <c r="E18" s="608"/>
    </row>
    <row r="19" spans="2:5" x14ac:dyDescent="0.25">
      <c r="B19" s="609">
        <v>8</v>
      </c>
      <c r="C19" s="606" t="s">
        <v>155</v>
      </c>
      <c r="D19" s="607"/>
      <c r="E19" s="608"/>
    </row>
    <row r="20" spans="2:5" x14ac:dyDescent="0.25">
      <c r="B20" s="609">
        <v>9</v>
      </c>
      <c r="C20" s="606" t="s">
        <v>156</v>
      </c>
      <c r="D20" s="607"/>
      <c r="E20" s="608"/>
    </row>
    <row r="21" spans="2:5" ht="38.25" x14ac:dyDescent="0.25">
      <c r="B21" s="609">
        <v>10</v>
      </c>
      <c r="C21" s="606" t="s">
        <v>157</v>
      </c>
      <c r="D21" s="607"/>
      <c r="E21" s="608"/>
    </row>
    <row r="22" spans="2:5" ht="25.5" x14ac:dyDescent="0.25">
      <c r="B22" s="609">
        <v>11</v>
      </c>
      <c r="C22" s="606" t="s">
        <v>158</v>
      </c>
      <c r="D22" s="607"/>
      <c r="E22" s="608"/>
    </row>
    <row r="23" spans="2:5" ht="25.5" x14ac:dyDescent="0.25">
      <c r="B23" s="609">
        <v>12</v>
      </c>
      <c r="C23" s="606" t="s">
        <v>159</v>
      </c>
      <c r="D23" s="607"/>
      <c r="E23" s="608"/>
    </row>
    <row r="24" spans="2:5" ht="25.5" x14ac:dyDescent="0.25">
      <c r="B24" s="609">
        <v>13</v>
      </c>
      <c r="C24" s="606" t="s">
        <v>160</v>
      </c>
      <c r="D24" s="607"/>
      <c r="E24" s="608"/>
    </row>
    <row r="25" spans="2:5" ht="25.5" x14ac:dyDescent="0.25">
      <c r="B25" s="609">
        <v>14</v>
      </c>
      <c r="C25" s="606" t="s">
        <v>161</v>
      </c>
      <c r="D25" s="607"/>
      <c r="E25" s="608"/>
    </row>
    <row r="26" spans="2:5" x14ac:dyDescent="0.25">
      <c r="B26" s="609">
        <v>15</v>
      </c>
      <c r="C26" s="606" t="s">
        <v>162</v>
      </c>
      <c r="D26" s="607"/>
      <c r="E26" s="608"/>
    </row>
    <row r="27" spans="2:5" ht="25.5" x14ac:dyDescent="0.25">
      <c r="B27" s="609">
        <v>16</v>
      </c>
      <c r="C27" s="606" t="s">
        <v>163</v>
      </c>
      <c r="D27" s="607"/>
      <c r="E27" s="608"/>
    </row>
    <row r="28" spans="2:5" ht="51" x14ac:dyDescent="0.25">
      <c r="B28" s="609">
        <v>17</v>
      </c>
      <c r="C28" s="606" t="s">
        <v>164</v>
      </c>
      <c r="D28" s="607"/>
      <c r="E28" s="608"/>
    </row>
    <row r="29" spans="2:5" ht="51" x14ac:dyDescent="0.25">
      <c r="B29" s="609">
        <v>18</v>
      </c>
      <c r="C29" s="606" t="s">
        <v>165</v>
      </c>
      <c r="D29" s="607"/>
      <c r="E29" s="608"/>
    </row>
    <row r="30" spans="2:5" ht="51" x14ac:dyDescent="0.25">
      <c r="B30" s="609">
        <v>19</v>
      </c>
      <c r="C30" s="606" t="s">
        <v>166</v>
      </c>
      <c r="D30" s="607"/>
      <c r="E30" s="608"/>
    </row>
    <row r="31" spans="2:5" x14ac:dyDescent="0.25">
      <c r="B31" s="609">
        <v>20</v>
      </c>
      <c r="C31" s="606" t="s">
        <v>156</v>
      </c>
      <c r="D31" s="607"/>
      <c r="E31" s="608"/>
    </row>
    <row r="32" spans="2:5" ht="25.5" x14ac:dyDescent="0.25">
      <c r="B32" s="609" t="s">
        <v>167</v>
      </c>
      <c r="C32" s="606" t="s">
        <v>168</v>
      </c>
      <c r="D32" s="607"/>
      <c r="E32" s="608"/>
    </row>
    <row r="33" spans="2:5" ht="25.5" x14ac:dyDescent="0.25">
      <c r="B33" s="609" t="s">
        <v>169</v>
      </c>
      <c r="C33" s="606" t="s">
        <v>170</v>
      </c>
      <c r="D33" s="607"/>
      <c r="E33" s="608"/>
    </row>
    <row r="34" spans="2:5" x14ac:dyDescent="0.25">
      <c r="B34" s="609" t="s">
        <v>171</v>
      </c>
      <c r="C34" s="606" t="s">
        <v>172</v>
      </c>
      <c r="D34" s="607"/>
      <c r="E34" s="608"/>
    </row>
    <row r="35" spans="2:5" x14ac:dyDescent="0.25">
      <c r="B35" s="609" t="s">
        <v>173</v>
      </c>
      <c r="C35" s="606" t="s">
        <v>174</v>
      </c>
      <c r="D35" s="607"/>
      <c r="E35" s="608"/>
    </row>
    <row r="36" spans="2:5" ht="38.25" x14ac:dyDescent="0.25">
      <c r="B36" s="609">
        <v>21</v>
      </c>
      <c r="C36" s="606" t="s">
        <v>175</v>
      </c>
      <c r="D36" s="607"/>
      <c r="E36" s="608"/>
    </row>
    <row r="37" spans="2:5" x14ac:dyDescent="0.25">
      <c r="B37" s="609">
        <v>22</v>
      </c>
      <c r="C37" s="606" t="s">
        <v>176</v>
      </c>
      <c r="D37" s="607"/>
      <c r="E37" s="608"/>
    </row>
    <row r="38" spans="2:5" ht="38.25" x14ac:dyDescent="0.25">
      <c r="B38" s="609">
        <v>23</v>
      </c>
      <c r="C38" s="615" t="s">
        <v>177</v>
      </c>
      <c r="D38" s="607"/>
      <c r="E38" s="608"/>
    </row>
    <row r="39" spans="2:5" x14ac:dyDescent="0.25">
      <c r="B39" s="609">
        <v>24</v>
      </c>
      <c r="C39" s="606" t="s">
        <v>156</v>
      </c>
      <c r="D39" s="607"/>
      <c r="E39" s="608"/>
    </row>
    <row r="40" spans="2:5" x14ac:dyDescent="0.25">
      <c r="B40" s="609">
        <v>25</v>
      </c>
      <c r="C40" s="606" t="s">
        <v>178</v>
      </c>
      <c r="D40" s="607"/>
      <c r="E40" s="608"/>
    </row>
    <row r="41" spans="2:5" x14ac:dyDescent="0.25">
      <c r="B41" s="609" t="s">
        <v>179</v>
      </c>
      <c r="C41" s="606" t="s">
        <v>180</v>
      </c>
      <c r="D41" s="607"/>
      <c r="E41" s="608"/>
    </row>
    <row r="42" spans="2:5" ht="51" x14ac:dyDescent="0.25">
      <c r="B42" s="609" t="s">
        <v>181</v>
      </c>
      <c r="C42" s="606" t="s">
        <v>182</v>
      </c>
      <c r="D42" s="607"/>
      <c r="E42" s="608"/>
    </row>
    <row r="43" spans="2:5" x14ac:dyDescent="0.25">
      <c r="B43" s="609">
        <v>26</v>
      </c>
      <c r="C43" s="606" t="s">
        <v>156</v>
      </c>
      <c r="D43" s="607"/>
      <c r="E43" s="608"/>
    </row>
    <row r="44" spans="2:5" ht="25.5" x14ac:dyDescent="0.25">
      <c r="B44" s="609">
        <v>27</v>
      </c>
      <c r="C44" s="606" t="s">
        <v>183</v>
      </c>
      <c r="D44" s="607"/>
      <c r="E44" s="608"/>
    </row>
    <row r="45" spans="2:5" x14ac:dyDescent="0.25">
      <c r="B45" s="609" t="s">
        <v>184</v>
      </c>
      <c r="C45" s="606" t="s">
        <v>185</v>
      </c>
      <c r="D45" s="607">
        <f>-104.374</f>
        <v>-104.374</v>
      </c>
      <c r="E45" s="608"/>
    </row>
    <row r="46" spans="2:5" x14ac:dyDescent="0.25">
      <c r="B46" s="609">
        <v>28</v>
      </c>
      <c r="C46" s="613" t="s">
        <v>186</v>
      </c>
      <c r="D46" s="614">
        <f>+D45+D18</f>
        <v>-135.751</v>
      </c>
      <c r="E46" s="608"/>
    </row>
    <row r="47" spans="2:5" x14ac:dyDescent="0.25">
      <c r="B47" s="609">
        <v>29</v>
      </c>
      <c r="C47" s="613" t="s">
        <v>187</v>
      </c>
      <c r="D47" s="614">
        <f>+D46+D16</f>
        <v>24052.774999999998</v>
      </c>
      <c r="E47" s="608"/>
    </row>
    <row r="48" spans="2:5" x14ac:dyDescent="0.25">
      <c r="B48" s="1476" t="s">
        <v>188</v>
      </c>
      <c r="C48" s="1477"/>
      <c r="D48" s="1477"/>
      <c r="E48" s="1478"/>
    </row>
    <row r="49" spans="2:5" ht="15" customHeight="1" x14ac:dyDescent="0.25">
      <c r="B49" s="609">
        <v>30</v>
      </c>
      <c r="C49" s="606" t="s">
        <v>140</v>
      </c>
      <c r="D49" s="607"/>
      <c r="E49" s="608"/>
    </row>
    <row r="50" spans="2:5" x14ac:dyDescent="0.25">
      <c r="B50" s="609">
        <v>31</v>
      </c>
      <c r="C50" s="606" t="s">
        <v>190</v>
      </c>
      <c r="D50" s="607"/>
      <c r="E50" s="608"/>
    </row>
    <row r="51" spans="2:5" x14ac:dyDescent="0.25">
      <c r="B51" s="609">
        <v>32</v>
      </c>
      <c r="C51" s="606" t="s">
        <v>191</v>
      </c>
      <c r="D51" s="607"/>
      <c r="E51" s="608"/>
    </row>
    <row r="52" spans="2:5" ht="25.5" x14ac:dyDescent="0.25">
      <c r="B52" s="609">
        <v>33</v>
      </c>
      <c r="C52" s="606" t="s">
        <v>192</v>
      </c>
      <c r="D52" s="607"/>
      <c r="E52" s="608"/>
    </row>
    <row r="53" spans="2:5" ht="25.5" x14ac:dyDescent="0.25">
      <c r="B53" s="609" t="s">
        <v>193</v>
      </c>
      <c r="C53" s="606" t="s">
        <v>194</v>
      </c>
      <c r="D53" s="607"/>
      <c r="E53" s="608"/>
    </row>
    <row r="54" spans="2:5" ht="25.5" x14ac:dyDescent="0.25">
      <c r="B54" s="609" t="s">
        <v>195</v>
      </c>
      <c r="C54" s="606" t="s">
        <v>196</v>
      </c>
      <c r="D54" s="607"/>
      <c r="E54" s="608"/>
    </row>
    <row r="55" spans="2:5" ht="38.25" x14ac:dyDescent="0.25">
      <c r="B55" s="609">
        <v>34</v>
      </c>
      <c r="C55" s="606" t="s">
        <v>197</v>
      </c>
      <c r="D55" s="607"/>
      <c r="E55" s="608"/>
    </row>
    <row r="56" spans="2:5" x14ac:dyDescent="0.25">
      <c r="B56" s="609">
        <v>35</v>
      </c>
      <c r="C56" s="606" t="s">
        <v>198</v>
      </c>
      <c r="D56" s="607"/>
      <c r="E56" s="608"/>
    </row>
    <row r="57" spans="2:5" x14ac:dyDescent="0.25">
      <c r="B57" s="612">
        <v>36</v>
      </c>
      <c r="C57" s="613" t="s">
        <v>199</v>
      </c>
      <c r="D57" s="614"/>
      <c r="E57" s="608"/>
    </row>
    <row r="58" spans="2:5" x14ac:dyDescent="0.25">
      <c r="B58" s="1476" t="s">
        <v>200</v>
      </c>
      <c r="C58" s="1477"/>
      <c r="D58" s="1477"/>
      <c r="E58" s="1478"/>
    </row>
    <row r="59" spans="2:5" ht="15" customHeight="1" x14ac:dyDescent="0.25">
      <c r="B59" s="609">
        <v>37</v>
      </c>
      <c r="C59" s="616" t="s">
        <v>201</v>
      </c>
      <c r="D59" s="607"/>
      <c r="E59" s="608"/>
    </row>
    <row r="60" spans="2:5" ht="51" x14ac:dyDescent="0.25">
      <c r="B60" s="609">
        <v>38</v>
      </c>
      <c r="C60" s="616" t="s">
        <v>202</v>
      </c>
      <c r="D60" s="607"/>
      <c r="E60" s="608"/>
    </row>
    <row r="61" spans="2:5" ht="51" x14ac:dyDescent="0.25">
      <c r="B61" s="609">
        <v>39</v>
      </c>
      <c r="C61" s="616" t="s">
        <v>203</v>
      </c>
      <c r="D61" s="607"/>
      <c r="E61" s="608"/>
    </row>
    <row r="62" spans="2:5" ht="51" x14ac:dyDescent="0.25">
      <c r="B62" s="609">
        <v>40</v>
      </c>
      <c r="C62" s="616" t="s">
        <v>204</v>
      </c>
      <c r="D62" s="607"/>
      <c r="E62" s="608"/>
    </row>
    <row r="63" spans="2:5" x14ac:dyDescent="0.25">
      <c r="B63" s="609">
        <v>41</v>
      </c>
      <c r="C63" s="616" t="s">
        <v>205</v>
      </c>
      <c r="D63" s="607"/>
      <c r="E63" s="608"/>
    </row>
    <row r="64" spans="2:5" ht="25.5" x14ac:dyDescent="0.25">
      <c r="B64" s="609">
        <v>42</v>
      </c>
      <c r="C64" s="616" t="s">
        <v>206</v>
      </c>
      <c r="D64" s="607"/>
      <c r="E64" s="608"/>
    </row>
    <row r="65" spans="2:8" x14ac:dyDescent="0.25">
      <c r="B65" s="609" t="s">
        <v>207</v>
      </c>
      <c r="C65" s="616" t="s">
        <v>208</v>
      </c>
      <c r="D65" s="607"/>
      <c r="E65" s="608"/>
    </row>
    <row r="66" spans="2:8" x14ac:dyDescent="0.25">
      <c r="B66" s="612">
        <v>43</v>
      </c>
      <c r="C66" s="613" t="s">
        <v>209</v>
      </c>
      <c r="D66" s="614"/>
      <c r="E66" s="608"/>
    </row>
    <row r="67" spans="2:8" x14ac:dyDescent="0.25">
      <c r="B67" s="612">
        <v>44</v>
      </c>
      <c r="C67" s="613" t="s">
        <v>210</v>
      </c>
      <c r="D67" s="614"/>
      <c r="E67" s="608"/>
    </row>
    <row r="68" spans="2:8" x14ac:dyDescent="0.25">
      <c r="B68" s="612">
        <v>45</v>
      </c>
      <c r="C68" s="613" t="s">
        <v>211</v>
      </c>
      <c r="D68" s="614">
        <f>+D47</f>
        <v>24052.774999999998</v>
      </c>
      <c r="E68" s="608"/>
      <c r="H68" s="617"/>
    </row>
    <row r="69" spans="2:8" x14ac:dyDescent="0.25">
      <c r="B69" s="1476" t="s">
        <v>212</v>
      </c>
      <c r="C69" s="1477"/>
      <c r="D69" s="1477"/>
      <c r="E69" s="1478"/>
      <c r="H69" s="56"/>
    </row>
    <row r="70" spans="2:8" ht="15" customHeight="1" x14ac:dyDescent="0.25">
      <c r="B70" s="609">
        <v>46</v>
      </c>
      <c r="C70" s="616" t="s">
        <v>213</v>
      </c>
      <c r="D70" s="607"/>
      <c r="E70" s="618"/>
      <c r="H70" s="56"/>
    </row>
    <row r="71" spans="2:8" ht="38.25" x14ac:dyDescent="0.25">
      <c r="B71" s="609">
        <v>47</v>
      </c>
      <c r="C71" s="616" t="s">
        <v>215</v>
      </c>
      <c r="D71" s="607"/>
      <c r="E71" s="618"/>
    </row>
    <row r="72" spans="2:8" ht="25.5" x14ac:dyDescent="0.25">
      <c r="B72" s="609" t="s">
        <v>216</v>
      </c>
      <c r="C72" s="616" t="s">
        <v>217</v>
      </c>
      <c r="D72" s="607"/>
      <c r="E72" s="618"/>
    </row>
    <row r="73" spans="2:8" ht="25.5" x14ac:dyDescent="0.25">
      <c r="B73" s="609" t="s">
        <v>218</v>
      </c>
      <c r="C73" s="616" t="s">
        <v>219</v>
      </c>
      <c r="D73" s="607"/>
      <c r="E73" s="618"/>
    </row>
    <row r="74" spans="2:8" ht="38.25" x14ac:dyDescent="0.25">
      <c r="B74" s="609">
        <v>48</v>
      </c>
      <c r="C74" s="616" t="s">
        <v>220</v>
      </c>
      <c r="D74" s="607"/>
      <c r="E74" s="618"/>
    </row>
    <row r="75" spans="2:8" x14ac:dyDescent="0.25">
      <c r="B75" s="609">
        <v>49</v>
      </c>
      <c r="C75" s="616" t="s">
        <v>221</v>
      </c>
      <c r="D75" s="607"/>
      <c r="E75" s="618"/>
    </row>
    <row r="76" spans="2:8" x14ac:dyDescent="0.25">
      <c r="B76" s="609">
        <v>50</v>
      </c>
      <c r="C76" s="616" t="s">
        <v>222</v>
      </c>
      <c r="D76" s="607"/>
      <c r="E76" s="618"/>
    </row>
    <row r="77" spans="2:8" x14ac:dyDescent="0.25">
      <c r="B77" s="612">
        <v>51</v>
      </c>
      <c r="C77" s="613" t="s">
        <v>223</v>
      </c>
      <c r="D77" s="614"/>
      <c r="E77" s="618"/>
    </row>
    <row r="78" spans="2:8" x14ac:dyDescent="0.25">
      <c r="B78" s="1476" t="s">
        <v>224</v>
      </c>
      <c r="C78" s="1477"/>
      <c r="D78" s="1477"/>
      <c r="E78" s="1478"/>
    </row>
    <row r="79" spans="2:8" ht="15" customHeight="1" x14ac:dyDescent="0.25">
      <c r="B79" s="609">
        <v>52</v>
      </c>
      <c r="C79" s="616" t="s">
        <v>225</v>
      </c>
      <c r="D79" s="607"/>
      <c r="E79" s="608"/>
    </row>
    <row r="80" spans="2:8" ht="51" x14ac:dyDescent="0.25">
      <c r="B80" s="609">
        <v>53</v>
      </c>
      <c r="C80" s="616" t="s">
        <v>226</v>
      </c>
      <c r="D80" s="607"/>
      <c r="E80" s="608"/>
    </row>
    <row r="81" spans="2:5" ht="51" x14ac:dyDescent="0.25">
      <c r="B81" s="609">
        <v>54</v>
      </c>
      <c r="C81" s="616" t="s">
        <v>227</v>
      </c>
      <c r="D81" s="607"/>
      <c r="E81" s="608"/>
    </row>
    <row r="82" spans="2:5" x14ac:dyDescent="0.25">
      <c r="B82" s="609" t="s">
        <v>228</v>
      </c>
      <c r="C82" s="616" t="s">
        <v>205</v>
      </c>
      <c r="D82" s="607"/>
      <c r="E82" s="608"/>
    </row>
    <row r="83" spans="2:5" ht="51" x14ac:dyDescent="0.25">
      <c r="B83" s="609">
        <v>55</v>
      </c>
      <c r="C83" s="616" t="s">
        <v>229</v>
      </c>
      <c r="D83" s="607"/>
      <c r="E83" s="608"/>
    </row>
    <row r="84" spans="2:5" x14ac:dyDescent="0.25">
      <c r="B84" s="609">
        <v>56</v>
      </c>
      <c r="C84" s="616" t="s">
        <v>205</v>
      </c>
      <c r="D84" s="607"/>
      <c r="E84" s="608"/>
    </row>
    <row r="85" spans="2:5" ht="25.5" x14ac:dyDescent="0.25">
      <c r="B85" s="609" t="s">
        <v>230</v>
      </c>
      <c r="C85" s="619" t="s">
        <v>231</v>
      </c>
      <c r="D85" s="607"/>
      <c r="E85" s="608"/>
    </row>
    <row r="86" spans="2:5" x14ac:dyDescent="0.25">
      <c r="B86" s="609" t="s">
        <v>232</v>
      </c>
      <c r="C86" s="619" t="s">
        <v>233</v>
      </c>
      <c r="D86" s="607"/>
      <c r="E86" s="608"/>
    </row>
    <row r="87" spans="2:5" x14ac:dyDescent="0.25">
      <c r="B87" s="612">
        <v>57</v>
      </c>
      <c r="C87" s="620" t="s">
        <v>234</v>
      </c>
      <c r="D87" s="614"/>
      <c r="E87" s="608"/>
    </row>
    <row r="88" spans="2:5" x14ac:dyDescent="0.25">
      <c r="B88" s="612">
        <v>58</v>
      </c>
      <c r="C88" s="620" t="s">
        <v>235</v>
      </c>
      <c r="D88" s="614"/>
      <c r="E88" s="608"/>
    </row>
    <row r="89" spans="2:5" x14ac:dyDescent="0.25">
      <c r="B89" s="612">
        <v>59</v>
      </c>
      <c r="C89" s="620" t="s">
        <v>236</v>
      </c>
      <c r="D89" s="614">
        <f>+D68</f>
        <v>24052.774999999998</v>
      </c>
      <c r="E89" s="608"/>
    </row>
    <row r="90" spans="2:5" x14ac:dyDescent="0.25">
      <c r="B90" s="612">
        <v>60</v>
      </c>
      <c r="C90" s="620" t="s">
        <v>237</v>
      </c>
      <c r="D90" s="614">
        <v>87468.538</v>
      </c>
      <c r="E90" s="608"/>
    </row>
    <row r="91" spans="2:5" x14ac:dyDescent="0.25">
      <c r="B91" s="1476" t="s">
        <v>238</v>
      </c>
      <c r="C91" s="1477"/>
      <c r="D91" s="1477"/>
      <c r="E91" s="1478"/>
    </row>
    <row r="92" spans="2:5" ht="15" customHeight="1" x14ac:dyDescent="0.25">
      <c r="B92" s="609">
        <v>61</v>
      </c>
      <c r="C92" s="616" t="s">
        <v>239</v>
      </c>
      <c r="D92" s="621">
        <f>+D89/D90</f>
        <v>0.27498773330360221</v>
      </c>
      <c r="E92" s="608"/>
    </row>
    <row r="93" spans="2:5" x14ac:dyDescent="0.25">
      <c r="B93" s="609">
        <v>62</v>
      </c>
      <c r="C93" s="616" t="s">
        <v>240</v>
      </c>
      <c r="D93" s="621">
        <f>+D92</f>
        <v>0.27498773330360221</v>
      </c>
      <c r="E93" s="608"/>
    </row>
    <row r="94" spans="2:5" x14ac:dyDescent="0.25">
      <c r="B94" s="609">
        <v>63</v>
      </c>
      <c r="C94" s="616" t="s">
        <v>241</v>
      </c>
      <c r="D94" s="621">
        <f>+D92</f>
        <v>0.27498773330360221</v>
      </c>
      <c r="E94" s="608"/>
    </row>
    <row r="95" spans="2:5" x14ac:dyDescent="0.25">
      <c r="B95" s="609">
        <v>64</v>
      </c>
      <c r="C95" s="616" t="s">
        <v>242</v>
      </c>
      <c r="D95" s="621">
        <v>0.12939999999999999</v>
      </c>
      <c r="E95" s="608"/>
    </row>
    <row r="96" spans="2:5" x14ac:dyDescent="0.25">
      <c r="B96" s="609">
        <v>65</v>
      </c>
      <c r="C96" s="616" t="s">
        <v>243</v>
      </c>
      <c r="D96" s="621">
        <v>2.4999999999999994E-2</v>
      </c>
      <c r="E96" s="608"/>
    </row>
    <row r="97" spans="2:5" x14ac:dyDescent="0.25">
      <c r="B97" s="609">
        <v>66</v>
      </c>
      <c r="C97" s="616" t="s">
        <v>244</v>
      </c>
      <c r="D97" s="621">
        <v>2.5000000000000001E-2</v>
      </c>
      <c r="E97" s="608"/>
    </row>
    <row r="98" spans="2:5" x14ac:dyDescent="0.25">
      <c r="B98" s="609">
        <v>67</v>
      </c>
      <c r="C98" s="616" t="s">
        <v>245</v>
      </c>
      <c r="D98" s="622">
        <v>0</v>
      </c>
      <c r="E98" s="608"/>
    </row>
    <row r="99" spans="2:5" ht="25.5" x14ac:dyDescent="0.25">
      <c r="B99" s="609" t="s">
        <v>246</v>
      </c>
      <c r="C99" s="623" t="s">
        <v>247</v>
      </c>
      <c r="D99" s="621"/>
      <c r="E99" s="608"/>
    </row>
    <row r="100" spans="2:5" ht="25.5" x14ac:dyDescent="0.25">
      <c r="B100" s="609" t="s">
        <v>248</v>
      </c>
      <c r="C100" s="623" t="s">
        <v>249</v>
      </c>
      <c r="D100" s="621">
        <v>1.5300000000000001E-2</v>
      </c>
      <c r="E100" s="608"/>
    </row>
    <row r="101" spans="2:5" ht="25.5" x14ac:dyDescent="0.25">
      <c r="B101" s="609">
        <v>68</v>
      </c>
      <c r="C101" s="623" t="s">
        <v>250</v>
      </c>
      <c r="D101" s="621">
        <v>0.21288773904082883</v>
      </c>
      <c r="E101" s="608"/>
    </row>
    <row r="102" spans="2:5" x14ac:dyDescent="0.25">
      <c r="B102" s="1476" t="s">
        <v>251</v>
      </c>
      <c r="C102" s="1477"/>
      <c r="D102" s="1477"/>
      <c r="E102" s="1478"/>
    </row>
    <row r="103" spans="2:5" ht="51" x14ac:dyDescent="0.25">
      <c r="B103" s="609">
        <v>72</v>
      </c>
      <c r="C103" s="616" t="s">
        <v>252</v>
      </c>
      <c r="D103" s="607">
        <v>0.12</v>
      </c>
      <c r="E103" s="608"/>
    </row>
    <row r="104" spans="2:5" ht="51" x14ac:dyDescent="0.25">
      <c r="B104" s="609">
        <v>73</v>
      </c>
      <c r="C104" s="616" t="s">
        <v>254</v>
      </c>
      <c r="D104" s="607"/>
      <c r="E104" s="624"/>
    </row>
    <row r="105" spans="2:5" x14ac:dyDescent="0.25">
      <c r="B105" s="609">
        <v>74</v>
      </c>
      <c r="C105" s="616" t="s">
        <v>205</v>
      </c>
      <c r="D105" s="607"/>
      <c r="E105" s="624"/>
    </row>
    <row r="106" spans="2:5" ht="15" customHeight="1" x14ac:dyDescent="0.25">
      <c r="B106" s="609">
        <v>75</v>
      </c>
      <c r="C106" s="616" t="s">
        <v>256</v>
      </c>
      <c r="D106" s="607">
        <v>333.02</v>
      </c>
      <c r="E106" s="624" t="s">
        <v>257</v>
      </c>
    </row>
    <row r="107" spans="2:5" x14ac:dyDescent="0.25">
      <c r="B107" s="1476" t="s">
        <v>258</v>
      </c>
      <c r="C107" s="1477"/>
      <c r="D107" s="1477"/>
      <c r="E107" s="1478"/>
    </row>
    <row r="108" spans="2:5" ht="25.5" x14ac:dyDescent="0.25">
      <c r="B108" s="609">
        <v>76</v>
      </c>
      <c r="C108" s="616" t="s">
        <v>259</v>
      </c>
      <c r="D108" s="607"/>
      <c r="E108" s="608"/>
    </row>
    <row r="109" spans="2:5" ht="25.5" x14ac:dyDescent="0.25">
      <c r="B109" s="609">
        <v>77</v>
      </c>
      <c r="C109" s="616" t="s">
        <v>260</v>
      </c>
      <c r="D109" s="607"/>
      <c r="E109" s="608"/>
    </row>
    <row r="110" spans="2:5" ht="25.5" x14ac:dyDescent="0.25">
      <c r="B110" s="609">
        <v>78</v>
      </c>
      <c r="C110" s="619" t="s">
        <v>261</v>
      </c>
      <c r="D110" s="625"/>
      <c r="E110" s="626"/>
    </row>
    <row r="111" spans="2:5" ht="15" customHeight="1" x14ac:dyDescent="0.25">
      <c r="B111" s="609">
        <v>79</v>
      </c>
      <c r="C111" s="616" t="s">
        <v>262</v>
      </c>
      <c r="D111" s="607"/>
      <c r="E111" s="608"/>
    </row>
    <row r="112" spans="2:5" x14ac:dyDescent="0.25">
      <c r="B112" s="1476" t="s">
        <v>263</v>
      </c>
      <c r="C112" s="1477"/>
      <c r="D112" s="1477"/>
      <c r="E112" s="1478"/>
    </row>
    <row r="113" spans="2:5" x14ac:dyDescent="0.25">
      <c r="B113" s="609">
        <v>80</v>
      </c>
      <c r="C113" s="616" t="s">
        <v>264</v>
      </c>
      <c r="D113" s="607"/>
      <c r="E113" s="608"/>
    </row>
    <row r="114" spans="2:5" ht="25.5" x14ac:dyDescent="0.25">
      <c r="B114" s="609">
        <v>81</v>
      </c>
      <c r="C114" s="616" t="s">
        <v>265</v>
      </c>
      <c r="D114" s="607"/>
      <c r="E114" s="608"/>
    </row>
    <row r="115" spans="2:5" x14ac:dyDescent="0.25">
      <c r="B115" s="609">
        <v>82</v>
      </c>
      <c r="C115" s="616" t="s">
        <v>266</v>
      </c>
      <c r="D115" s="607"/>
      <c r="E115" s="608"/>
    </row>
    <row r="116" spans="2:5" ht="25.5" x14ac:dyDescent="0.25">
      <c r="B116" s="609">
        <v>83</v>
      </c>
      <c r="C116" s="616" t="s">
        <v>267</v>
      </c>
      <c r="D116" s="607"/>
      <c r="E116" s="608"/>
    </row>
    <row r="117" spans="2:5" x14ac:dyDescent="0.25">
      <c r="B117" s="609">
        <v>84</v>
      </c>
      <c r="C117" s="616" t="s">
        <v>268</v>
      </c>
      <c r="D117" s="607"/>
      <c r="E117" s="608"/>
    </row>
    <row r="118" spans="2:5" ht="25.5" x14ac:dyDescent="0.25">
      <c r="B118" s="609">
        <v>85</v>
      </c>
      <c r="C118" s="616" t="s">
        <v>269</v>
      </c>
      <c r="D118" s="607"/>
      <c r="E118" s="608"/>
    </row>
  </sheetData>
  <mergeCells count="12">
    <mergeCell ref="B112:E112"/>
    <mergeCell ref="B2:E2"/>
    <mergeCell ref="B4:C4"/>
    <mergeCell ref="B5:E5"/>
    <mergeCell ref="B17:E17"/>
    <mergeCell ref="B48:E48"/>
    <mergeCell ref="B58:E58"/>
    <mergeCell ref="B69:E69"/>
    <mergeCell ref="B78:E78"/>
    <mergeCell ref="B91:E91"/>
    <mergeCell ref="B102:E102"/>
    <mergeCell ref="B107:E107"/>
  </mergeCells>
  <pageMargins left="0.7" right="0.7" top="0.75" bottom="0.75" header="0.3" footer="0.3"/>
  <pageSetup paperSize="9" orientation="portrait" verticalDpi="120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29F92-F975-44E2-8C10-4D95BEFD4556}">
  <sheetPr codeName="Sheet54">
    <tabColor rgb="FF00A976"/>
    <pageSetUpPr fitToPage="1"/>
  </sheetPr>
  <dimension ref="B1:T46"/>
  <sheetViews>
    <sheetView showGridLines="0" zoomScaleNormal="100" zoomScalePageLayoutView="90" workbookViewId="0"/>
  </sheetViews>
  <sheetFormatPr defaultColWidth="7.875" defaultRowHeight="15" x14ac:dyDescent="0.25"/>
  <cols>
    <col min="1" max="1" width="3.125" style="170" customWidth="1"/>
    <col min="2" max="2" width="7.875" style="170"/>
    <col min="3" max="3" width="46.375" style="170" customWidth="1"/>
    <col min="4" max="4" width="34.75" style="170" customWidth="1"/>
    <col min="5" max="5" width="32.5" style="170" customWidth="1"/>
    <col min="6" max="6" width="17.875" style="170" customWidth="1"/>
    <col min="7" max="16384" width="7.875" style="170"/>
  </cols>
  <sheetData>
    <row r="1" spans="2:20" ht="9.9499999999999993" customHeight="1" x14ac:dyDescent="0.25">
      <c r="C1" s="257"/>
    </row>
    <row r="2" spans="2:20" ht="20.25" x14ac:dyDescent="0.25">
      <c r="B2" s="1486" t="s">
        <v>7</v>
      </c>
      <c r="C2" s="1486"/>
      <c r="D2" s="1486"/>
      <c r="E2" s="1486"/>
      <c r="F2" s="1487"/>
    </row>
    <row r="3" spans="2:20" ht="15" customHeight="1" x14ac:dyDescent="0.25">
      <c r="B3" s="1488" t="s">
        <v>1379</v>
      </c>
      <c r="C3" s="1488"/>
      <c r="D3" s="1488"/>
      <c r="E3" s="1488"/>
      <c r="F3" s="1488"/>
      <c r="G3" s="580"/>
      <c r="H3" s="580"/>
      <c r="I3" s="580"/>
      <c r="J3" s="580"/>
      <c r="K3" s="580"/>
      <c r="L3" s="580"/>
      <c r="M3" s="580"/>
      <c r="N3" s="580"/>
      <c r="O3" s="580"/>
      <c r="P3" s="580"/>
      <c r="Q3" s="580"/>
      <c r="R3" s="580"/>
      <c r="S3" s="580"/>
      <c r="T3" s="580"/>
    </row>
    <row r="4" spans="2:20" x14ac:dyDescent="0.25">
      <c r="B4" s="1488"/>
      <c r="C4" s="1488"/>
      <c r="D4" s="1488"/>
      <c r="E4" s="1488"/>
      <c r="F4" s="1488"/>
      <c r="G4" s="580"/>
      <c r="H4" s="580"/>
      <c r="I4" s="580"/>
      <c r="J4" s="580"/>
      <c r="K4" s="580"/>
      <c r="L4" s="580"/>
      <c r="M4" s="580"/>
      <c r="N4" s="580"/>
      <c r="O4" s="580"/>
      <c r="P4" s="580"/>
      <c r="Q4" s="580"/>
      <c r="R4" s="580"/>
      <c r="S4" s="580"/>
      <c r="T4" s="580"/>
    </row>
    <row r="5" spans="2:20" x14ac:dyDescent="0.25">
      <c r="B5" s="1488"/>
      <c r="C5" s="1488"/>
      <c r="D5" s="1488"/>
      <c r="E5" s="1488"/>
      <c r="F5" s="1488"/>
      <c r="G5" s="580"/>
      <c r="H5" s="580"/>
      <c r="I5" s="580"/>
      <c r="J5" s="580"/>
      <c r="K5" s="580"/>
      <c r="L5" s="580"/>
      <c r="M5" s="580"/>
      <c r="N5" s="580"/>
      <c r="O5" s="580"/>
      <c r="P5" s="580"/>
      <c r="Q5" s="580"/>
      <c r="R5" s="580"/>
      <c r="S5" s="580"/>
      <c r="T5" s="580"/>
    </row>
    <row r="6" spans="2:20" ht="25.5" x14ac:dyDescent="0.25">
      <c r="B6" s="1038"/>
      <c r="C6" s="1039"/>
      <c r="D6" s="1040" t="s">
        <v>270</v>
      </c>
      <c r="E6" s="1040" t="s">
        <v>271</v>
      </c>
      <c r="F6" s="1040" t="s">
        <v>272</v>
      </c>
    </row>
    <row r="7" spans="2:20" x14ac:dyDescent="0.25">
      <c r="B7" s="1038"/>
      <c r="C7" s="1039"/>
      <c r="D7" s="1489" t="s">
        <v>1380</v>
      </c>
      <c r="E7" s="1490"/>
      <c r="F7" s="1040"/>
    </row>
    <row r="8" spans="2:20" x14ac:dyDescent="0.25">
      <c r="B8" s="1483" t="s">
        <v>274</v>
      </c>
      <c r="C8" s="1484"/>
      <c r="D8" s="1484"/>
      <c r="E8" s="1484"/>
      <c r="F8" s="1484"/>
    </row>
    <row r="9" spans="2:20" ht="30" customHeight="1" x14ac:dyDescent="0.25">
      <c r="B9" s="627">
        <v>10</v>
      </c>
      <c r="C9" s="628" t="s">
        <v>276</v>
      </c>
      <c r="D9" s="629">
        <v>333.02</v>
      </c>
      <c r="E9" s="629">
        <f>+D9</f>
        <v>333.02</v>
      </c>
      <c r="F9" s="630" t="s">
        <v>257</v>
      </c>
    </row>
    <row r="10" spans="2:20" x14ac:dyDescent="0.25">
      <c r="B10" s="627">
        <v>14</v>
      </c>
      <c r="C10" s="631" t="s">
        <v>277</v>
      </c>
      <c r="D10" s="632">
        <v>383021.08299999998</v>
      </c>
      <c r="E10" s="629"/>
      <c r="F10" s="630"/>
    </row>
    <row r="11" spans="2:20" x14ac:dyDescent="0.25">
      <c r="B11" s="1483" t="s">
        <v>278</v>
      </c>
      <c r="C11" s="1484"/>
      <c r="D11" s="1484"/>
      <c r="E11" s="1484"/>
      <c r="F11" s="1484"/>
    </row>
    <row r="12" spans="2:20" x14ac:dyDescent="0.25">
      <c r="B12" s="627">
        <v>9</v>
      </c>
      <c r="C12" s="631" t="s">
        <v>280</v>
      </c>
      <c r="D12" s="632">
        <f>+D10-D16</f>
        <v>358832.554</v>
      </c>
      <c r="E12" s="629"/>
      <c r="F12" s="630"/>
    </row>
    <row r="13" spans="2:20" x14ac:dyDescent="0.25">
      <c r="B13" s="1483" t="s">
        <v>281</v>
      </c>
      <c r="C13" s="1484"/>
      <c r="D13" s="1484"/>
      <c r="E13" s="1484"/>
      <c r="F13" s="1485"/>
    </row>
    <row r="14" spans="2:20" x14ac:dyDescent="0.25">
      <c r="B14" s="627">
        <v>1</v>
      </c>
      <c r="C14" s="628" t="s">
        <v>282</v>
      </c>
      <c r="D14" s="629">
        <v>601.84100000000001</v>
      </c>
      <c r="E14" s="629">
        <f>+D14</f>
        <v>601.84100000000001</v>
      </c>
      <c r="F14" s="628" t="s">
        <v>68</v>
      </c>
    </row>
    <row r="15" spans="2:20" x14ac:dyDescent="0.25">
      <c r="B15" s="627">
        <v>3</v>
      </c>
      <c r="C15" s="628" t="s">
        <v>284</v>
      </c>
      <c r="D15" s="629">
        <f>21556.694+2029.994</f>
        <v>23586.687999999998</v>
      </c>
      <c r="E15" s="629">
        <f>+D15</f>
        <v>23586.687999999998</v>
      </c>
      <c r="F15" s="628" t="s">
        <v>285</v>
      </c>
    </row>
    <row r="16" spans="2:20" x14ac:dyDescent="0.25">
      <c r="B16" s="627">
        <v>5</v>
      </c>
      <c r="C16" s="631" t="s">
        <v>287</v>
      </c>
      <c r="D16" s="629">
        <f>+D14+D15</f>
        <v>24188.528999999999</v>
      </c>
      <c r="E16" s="629"/>
      <c r="F16" s="628"/>
    </row>
    <row r="28" ht="30" customHeight="1" x14ac:dyDescent="0.25"/>
    <row r="46" ht="15" customHeight="1" x14ac:dyDescent="0.25"/>
  </sheetData>
  <mergeCells count="6">
    <mergeCell ref="B13:F13"/>
    <mergeCell ref="B2:F2"/>
    <mergeCell ref="B3:F5"/>
    <mergeCell ref="D7:E7"/>
    <mergeCell ref="B8:F8"/>
    <mergeCell ref="B11:F11"/>
  </mergeCells>
  <pageMargins left="0.7" right="0.7" top="0.75" bottom="0.75" header="0.3" footer="0.3"/>
  <pageSetup paperSize="9" scale="62" orientation="landscape" r:id="rId1"/>
  <headerFooter>
    <oddHeader>&amp;CEN
Annex VII</oddHeader>
    <oddFooter>&amp;C&amp;P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4019A-E38B-4EDA-BECA-3B12BA0B7EA7}">
  <sheetPr codeName="Sheet55">
    <tabColor rgb="FF00A976"/>
  </sheetPr>
  <dimension ref="A1:F42"/>
  <sheetViews>
    <sheetView showGridLines="0" zoomScaleNormal="100" workbookViewId="0">
      <selection activeCell="E38" sqref="E38"/>
    </sheetView>
  </sheetViews>
  <sheetFormatPr defaultColWidth="8" defaultRowHeight="15" x14ac:dyDescent="0.25"/>
  <cols>
    <col min="1" max="1" width="3.125" style="37" customWidth="1"/>
    <col min="2" max="2" width="6.75" style="37" customWidth="1"/>
    <col min="3" max="3" width="56.375" style="37" customWidth="1"/>
    <col min="4" max="6" width="26" style="634" customWidth="1"/>
    <col min="7" max="16384" width="8" style="37"/>
  </cols>
  <sheetData>
    <row r="1" spans="1:6" ht="9.9499999999999993" customHeight="1" x14ac:dyDescent="0.25">
      <c r="A1" s="36"/>
      <c r="B1" s="36"/>
      <c r="C1" s="36"/>
      <c r="D1" s="633"/>
      <c r="E1" s="633"/>
      <c r="F1" s="633"/>
    </row>
    <row r="2" spans="1:6" ht="20.25" x14ac:dyDescent="0.3">
      <c r="A2" s="36"/>
      <c r="B2" s="1217" t="s">
        <v>10</v>
      </c>
      <c r="C2" s="1217"/>
      <c r="D2" s="1217"/>
      <c r="E2" s="1217"/>
      <c r="F2" s="1217"/>
    </row>
    <row r="3" spans="1:6" ht="15.75" thickBot="1" x14ac:dyDescent="0.3">
      <c r="A3" s="36"/>
    </row>
    <row r="4" spans="1:6" ht="37.5" customHeight="1" thickBot="1" x14ac:dyDescent="0.3">
      <c r="A4" s="36"/>
      <c r="B4" s="1041"/>
      <c r="C4" s="1042" t="s">
        <v>73</v>
      </c>
      <c r="D4" s="1491" t="s">
        <v>429</v>
      </c>
      <c r="E4" s="1492"/>
      <c r="F4" s="1043" t="s">
        <v>430</v>
      </c>
    </row>
    <row r="5" spans="1:6" ht="15.75" thickBot="1" x14ac:dyDescent="0.3">
      <c r="B5" s="1044"/>
      <c r="C5" s="635"/>
      <c r="D5" s="636" t="s">
        <v>74</v>
      </c>
      <c r="E5" s="636" t="s">
        <v>78</v>
      </c>
      <c r="F5" s="1045" t="str">
        <f>+D5</f>
        <v>31.12.2023</v>
      </c>
    </row>
    <row r="6" spans="1:6" x14ac:dyDescent="0.25">
      <c r="B6" s="1046">
        <v>1</v>
      </c>
      <c r="C6" s="166" t="s">
        <v>431</v>
      </c>
      <c r="D6" s="637">
        <f>+SUM(D7:D11)</f>
        <v>83839.787377000001</v>
      </c>
      <c r="E6" s="637">
        <v>74717.105372804261</v>
      </c>
      <c r="F6" s="1047">
        <f>+D6*0.08</f>
        <v>6707.1829901600004</v>
      </c>
    </row>
    <row r="7" spans="1:6" x14ac:dyDescent="0.25">
      <c r="B7" s="1048">
        <v>2</v>
      </c>
      <c r="C7" s="638" t="s">
        <v>432</v>
      </c>
      <c r="D7" s="639">
        <f>2351.545377-D13-D15-D17</f>
        <v>2200.117377</v>
      </c>
      <c r="E7" s="639">
        <v>1487.7474048042636</v>
      </c>
      <c r="F7" s="1049">
        <f t="shared" ref="F7:F42" si="0">+D7*0.08</f>
        <v>176.00939016000001</v>
      </c>
    </row>
    <row r="8" spans="1:6" x14ac:dyDescent="0.25">
      <c r="B8" s="1048">
        <v>3</v>
      </c>
      <c r="C8" s="638" t="s">
        <v>433</v>
      </c>
      <c r="D8" s="639">
        <v>0</v>
      </c>
      <c r="E8" s="639">
        <v>0</v>
      </c>
      <c r="F8" s="1049">
        <f t="shared" si="0"/>
        <v>0</v>
      </c>
    </row>
    <row r="9" spans="1:6" x14ac:dyDescent="0.25">
      <c r="B9" s="1050">
        <v>4</v>
      </c>
      <c r="C9" s="640" t="s">
        <v>434</v>
      </c>
      <c r="D9" s="639">
        <v>0</v>
      </c>
      <c r="E9" s="639">
        <v>0</v>
      </c>
      <c r="F9" s="1049">
        <f t="shared" si="0"/>
        <v>0</v>
      </c>
    </row>
    <row r="10" spans="1:6" x14ac:dyDescent="0.25">
      <c r="B10" s="1048" t="s">
        <v>435</v>
      </c>
      <c r="C10" s="638" t="s">
        <v>436</v>
      </c>
      <c r="D10" s="639">
        <v>0</v>
      </c>
      <c r="E10" s="639">
        <v>0</v>
      </c>
      <c r="F10" s="1049">
        <f t="shared" si="0"/>
        <v>0</v>
      </c>
    </row>
    <row r="11" spans="1:6" x14ac:dyDescent="0.25">
      <c r="B11" s="1048">
        <v>5</v>
      </c>
      <c r="C11" s="638" t="s">
        <v>437</v>
      </c>
      <c r="D11" s="639">
        <f>67934.767+939.078+12765.825</f>
        <v>81639.67</v>
      </c>
      <c r="E11" s="639">
        <v>73229.357967999997</v>
      </c>
      <c r="F11" s="1049">
        <f t="shared" si="0"/>
        <v>6531.1736000000001</v>
      </c>
    </row>
    <row r="12" spans="1:6" x14ac:dyDescent="0.25">
      <c r="B12" s="1046">
        <v>6</v>
      </c>
      <c r="C12" s="166" t="s">
        <v>438</v>
      </c>
      <c r="D12" s="637">
        <f>+SUM(D13:D17)</f>
        <v>287.20393999999999</v>
      </c>
      <c r="E12" s="637">
        <v>212.91062919573653</v>
      </c>
      <c r="F12" s="1047">
        <f t="shared" si="0"/>
        <v>22.976315199999998</v>
      </c>
    </row>
    <row r="13" spans="1:6" x14ac:dyDescent="0.25">
      <c r="B13" s="1048">
        <v>7</v>
      </c>
      <c r="C13" s="638" t="s">
        <v>432</v>
      </c>
      <c r="D13" s="639">
        <f>7.796+127.846</f>
        <v>135.642</v>
      </c>
      <c r="E13" s="639">
        <v>100.84570390970001</v>
      </c>
      <c r="F13" s="1049">
        <f t="shared" si="0"/>
        <v>10.85136</v>
      </c>
    </row>
    <row r="14" spans="1:6" x14ac:dyDescent="0.25">
      <c r="B14" s="1048">
        <v>8</v>
      </c>
      <c r="C14" s="638" t="s">
        <v>439</v>
      </c>
      <c r="D14" s="639"/>
      <c r="E14" s="639"/>
      <c r="F14" s="1049">
        <f t="shared" si="0"/>
        <v>0</v>
      </c>
    </row>
    <row r="15" spans="1:6" x14ac:dyDescent="0.25">
      <c r="B15" s="1048" t="s">
        <v>100</v>
      </c>
      <c r="C15" s="638" t="s">
        <v>440</v>
      </c>
      <c r="D15" s="639">
        <v>2.2320000000000002</v>
      </c>
      <c r="E15" s="639">
        <v>3.80197428603653</v>
      </c>
      <c r="F15" s="1049">
        <f t="shared" si="0"/>
        <v>0.17856000000000002</v>
      </c>
    </row>
    <row r="16" spans="1:6" x14ac:dyDescent="0.25">
      <c r="B16" s="1048" t="s">
        <v>441</v>
      </c>
      <c r="C16" s="638" t="s">
        <v>442</v>
      </c>
      <c r="D16" s="639">
        <v>135.77593999999999</v>
      </c>
      <c r="E16" s="639">
        <v>108.262951</v>
      </c>
      <c r="F16" s="1049">
        <f t="shared" si="0"/>
        <v>10.8620752</v>
      </c>
    </row>
    <row r="17" spans="2:6" x14ac:dyDescent="0.25">
      <c r="B17" s="1048">
        <v>9</v>
      </c>
      <c r="C17" s="638" t="s">
        <v>443</v>
      </c>
      <c r="D17" s="639">
        <v>13.554</v>
      </c>
      <c r="E17" s="639"/>
      <c r="F17" s="1049">
        <f t="shared" si="0"/>
        <v>1.08432</v>
      </c>
    </row>
    <row r="18" spans="2:6" x14ac:dyDescent="0.25">
      <c r="B18" s="1048">
        <v>10</v>
      </c>
      <c r="C18" s="638" t="s">
        <v>205</v>
      </c>
      <c r="D18" s="639"/>
      <c r="E18" s="639"/>
      <c r="F18" s="1049">
        <f t="shared" si="0"/>
        <v>0</v>
      </c>
    </row>
    <row r="19" spans="2:6" x14ac:dyDescent="0.25">
      <c r="B19" s="1048">
        <v>11</v>
      </c>
      <c r="C19" s="638" t="s">
        <v>205</v>
      </c>
      <c r="D19" s="639"/>
      <c r="E19" s="639"/>
      <c r="F19" s="1049">
        <f t="shared" si="0"/>
        <v>0</v>
      </c>
    </row>
    <row r="20" spans="2:6" x14ac:dyDescent="0.25">
      <c r="B20" s="1048">
        <v>12</v>
      </c>
      <c r="C20" s="638" t="s">
        <v>205</v>
      </c>
      <c r="D20" s="639"/>
      <c r="E20" s="639"/>
      <c r="F20" s="1049">
        <f t="shared" si="0"/>
        <v>0</v>
      </c>
    </row>
    <row r="21" spans="2:6" x14ac:dyDescent="0.25">
      <c r="B21" s="1048">
        <v>13</v>
      </c>
      <c r="C21" s="638" t="s">
        <v>205</v>
      </c>
      <c r="D21" s="639"/>
      <c r="E21" s="639"/>
      <c r="F21" s="1049">
        <f t="shared" si="0"/>
        <v>0</v>
      </c>
    </row>
    <row r="22" spans="2:6" x14ac:dyDescent="0.25">
      <c r="B22" s="1048">
        <v>14</v>
      </c>
      <c r="C22" s="638" t="s">
        <v>205</v>
      </c>
      <c r="D22" s="639"/>
      <c r="E22" s="639"/>
      <c r="F22" s="1049">
        <f t="shared" si="0"/>
        <v>0</v>
      </c>
    </row>
    <row r="23" spans="2:6" x14ac:dyDescent="0.25">
      <c r="B23" s="1046">
        <v>15</v>
      </c>
      <c r="C23" s="166" t="s">
        <v>444</v>
      </c>
      <c r="D23" s="637">
        <v>0</v>
      </c>
      <c r="E23" s="637">
        <v>0</v>
      </c>
      <c r="F23" s="1047">
        <f t="shared" si="0"/>
        <v>0</v>
      </c>
    </row>
    <row r="24" spans="2:6" x14ac:dyDescent="0.25">
      <c r="B24" s="1046">
        <v>16</v>
      </c>
      <c r="C24" s="166" t="s">
        <v>445</v>
      </c>
      <c r="D24" s="637">
        <v>0</v>
      </c>
      <c r="E24" s="637">
        <v>0</v>
      </c>
      <c r="F24" s="1047">
        <f t="shared" si="0"/>
        <v>0</v>
      </c>
    </row>
    <row r="25" spans="2:6" x14ac:dyDescent="0.25">
      <c r="B25" s="1048">
        <v>17</v>
      </c>
      <c r="C25" s="638" t="s">
        <v>446</v>
      </c>
      <c r="D25" s="639"/>
      <c r="E25" s="639"/>
      <c r="F25" s="1049">
        <f t="shared" si="0"/>
        <v>0</v>
      </c>
    </row>
    <row r="26" spans="2:6" x14ac:dyDescent="0.25">
      <c r="B26" s="1048">
        <v>18</v>
      </c>
      <c r="C26" s="638" t="s">
        <v>447</v>
      </c>
      <c r="D26" s="639"/>
      <c r="E26" s="639"/>
      <c r="F26" s="1049">
        <f t="shared" si="0"/>
        <v>0</v>
      </c>
    </row>
    <row r="27" spans="2:6" x14ac:dyDescent="0.25">
      <c r="B27" s="1048">
        <v>19</v>
      </c>
      <c r="C27" s="638" t="s">
        <v>448</v>
      </c>
      <c r="D27" s="639"/>
      <c r="E27" s="639"/>
      <c r="F27" s="1049">
        <f t="shared" si="0"/>
        <v>0</v>
      </c>
    </row>
    <row r="28" spans="2:6" x14ac:dyDescent="0.25">
      <c r="B28" s="1048" t="s">
        <v>449</v>
      </c>
      <c r="C28" s="638" t="s">
        <v>1381</v>
      </c>
      <c r="D28" s="639"/>
      <c r="E28" s="639"/>
      <c r="F28" s="1049">
        <f t="shared" si="0"/>
        <v>0</v>
      </c>
    </row>
    <row r="29" spans="2:6" x14ac:dyDescent="0.25">
      <c r="B29" s="1046">
        <v>20</v>
      </c>
      <c r="C29" s="166" t="s">
        <v>451</v>
      </c>
      <c r="D29" s="637">
        <v>0</v>
      </c>
      <c r="E29" s="637">
        <v>0</v>
      </c>
      <c r="F29" s="1047">
        <f t="shared" si="0"/>
        <v>0</v>
      </c>
    </row>
    <row r="30" spans="2:6" x14ac:dyDescent="0.25">
      <c r="B30" s="1048">
        <v>21</v>
      </c>
      <c r="C30" s="638" t="s">
        <v>432</v>
      </c>
      <c r="D30" s="639"/>
      <c r="E30" s="639"/>
      <c r="F30" s="1049">
        <f t="shared" si="0"/>
        <v>0</v>
      </c>
    </row>
    <row r="31" spans="2:6" x14ac:dyDescent="0.25">
      <c r="B31" s="1048">
        <v>22</v>
      </c>
      <c r="C31" s="638" t="s">
        <v>452</v>
      </c>
      <c r="D31" s="639"/>
      <c r="E31" s="639"/>
      <c r="F31" s="1049">
        <f t="shared" si="0"/>
        <v>0</v>
      </c>
    </row>
    <row r="32" spans="2:6" x14ac:dyDescent="0.25">
      <c r="B32" s="1046" t="s">
        <v>453</v>
      </c>
      <c r="C32" s="166" t="s">
        <v>454</v>
      </c>
      <c r="D32" s="637">
        <v>0</v>
      </c>
      <c r="E32" s="637">
        <v>0</v>
      </c>
      <c r="F32" s="1047">
        <f t="shared" si="0"/>
        <v>0</v>
      </c>
    </row>
    <row r="33" spans="2:6" x14ac:dyDescent="0.25">
      <c r="B33" s="1046">
        <v>23</v>
      </c>
      <c r="C33" s="166" t="s">
        <v>455</v>
      </c>
      <c r="D33" s="637">
        <f>+SUM(D34:D36)</f>
        <v>3341.5457000000001</v>
      </c>
      <c r="E33" s="637">
        <v>3263.442</v>
      </c>
      <c r="F33" s="1047">
        <f t="shared" si="0"/>
        <v>267.32365600000003</v>
      </c>
    </row>
    <row r="34" spans="2:6" x14ac:dyDescent="0.25">
      <c r="B34" s="1051" t="s">
        <v>456</v>
      </c>
      <c r="C34" s="638" t="s">
        <v>457</v>
      </c>
      <c r="D34" s="639"/>
      <c r="E34" s="639"/>
      <c r="F34" s="1049">
        <f t="shared" si="0"/>
        <v>0</v>
      </c>
    </row>
    <row r="35" spans="2:6" x14ac:dyDescent="0.25">
      <c r="B35" s="1048" t="s">
        <v>458</v>
      </c>
      <c r="C35" s="638" t="s">
        <v>459</v>
      </c>
      <c r="D35" s="639">
        <v>3341.5457000000001</v>
      </c>
      <c r="E35" s="639">
        <v>3263.442</v>
      </c>
      <c r="F35" s="1049">
        <f t="shared" si="0"/>
        <v>267.32365600000003</v>
      </c>
    </row>
    <row r="36" spans="2:6" x14ac:dyDescent="0.25">
      <c r="B36" s="1048" t="s">
        <v>460</v>
      </c>
      <c r="C36" s="638" t="s">
        <v>461</v>
      </c>
      <c r="D36" s="639"/>
      <c r="E36" s="639"/>
      <c r="F36" s="1049">
        <f t="shared" si="0"/>
        <v>0</v>
      </c>
    </row>
    <row r="37" spans="2:6" ht="30" x14ac:dyDescent="0.25">
      <c r="B37" s="1052">
        <v>24</v>
      </c>
      <c r="C37" s="166" t="s">
        <v>462</v>
      </c>
      <c r="D37" s="637">
        <v>0</v>
      </c>
      <c r="E37" s="637">
        <v>0</v>
      </c>
      <c r="F37" s="1047">
        <f t="shared" si="0"/>
        <v>0</v>
      </c>
    </row>
    <row r="38" spans="2:6" x14ac:dyDescent="0.25">
      <c r="B38" s="1051">
        <v>25</v>
      </c>
      <c r="C38" s="638" t="s">
        <v>205</v>
      </c>
      <c r="D38" s="639"/>
      <c r="E38" s="639"/>
      <c r="F38" s="1049">
        <f t="shared" si="0"/>
        <v>0</v>
      </c>
    </row>
    <row r="39" spans="2:6" x14ac:dyDescent="0.25">
      <c r="B39" s="1051">
        <v>26</v>
      </c>
      <c r="C39" s="638" t="s">
        <v>205</v>
      </c>
      <c r="D39" s="639"/>
      <c r="E39" s="639"/>
      <c r="F39" s="1049">
        <f t="shared" si="0"/>
        <v>0</v>
      </c>
    </row>
    <row r="40" spans="2:6" x14ac:dyDescent="0.25">
      <c r="B40" s="1051">
        <v>27</v>
      </c>
      <c r="C40" s="638" t="s">
        <v>205</v>
      </c>
      <c r="D40" s="639"/>
      <c r="E40" s="639"/>
      <c r="F40" s="1049">
        <f t="shared" si="0"/>
        <v>0</v>
      </c>
    </row>
    <row r="41" spans="2:6" x14ac:dyDescent="0.25">
      <c r="B41" s="1051">
        <v>28</v>
      </c>
      <c r="C41" s="638" t="s">
        <v>205</v>
      </c>
      <c r="D41" s="639"/>
      <c r="E41" s="639"/>
      <c r="F41" s="1049">
        <f t="shared" si="0"/>
        <v>0</v>
      </c>
    </row>
    <row r="42" spans="2:6" ht="15.75" thickBot="1" x14ac:dyDescent="0.3">
      <c r="B42" s="1053">
        <v>29</v>
      </c>
      <c r="C42" s="1054" t="s">
        <v>464</v>
      </c>
      <c r="D42" s="1055">
        <f>+D6+D12+D23+D24+D32+D33+D37+D29</f>
        <v>87468.53701700001</v>
      </c>
      <c r="E42" s="1055">
        <v>78193.458001999999</v>
      </c>
      <c r="F42" s="1056">
        <f t="shared" si="0"/>
        <v>6997.4829613600014</v>
      </c>
    </row>
  </sheetData>
  <mergeCells count="2">
    <mergeCell ref="B2:F2"/>
    <mergeCell ref="D4:E4"/>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63FF-2724-4798-93F9-7DE17176CA9C}">
  <sheetPr codeName="Sheet56">
    <tabColor rgb="FF00A976"/>
  </sheetPr>
  <dimension ref="B1:P49"/>
  <sheetViews>
    <sheetView showGridLines="0" showZeros="0" zoomScale="70" zoomScaleNormal="70" workbookViewId="0">
      <selection activeCell="M10" sqref="M10"/>
    </sheetView>
  </sheetViews>
  <sheetFormatPr defaultColWidth="8" defaultRowHeight="15" x14ac:dyDescent="0.25"/>
  <cols>
    <col min="1" max="1" width="3.125" style="170" customWidth="1"/>
    <col min="2" max="2" width="5.875" style="170" bestFit="1" customWidth="1"/>
    <col min="3" max="3" width="12.125" style="170" customWidth="1"/>
    <col min="4" max="6" width="12.375" style="170" customWidth="1"/>
    <col min="7" max="7" width="7.75" style="170" bestFit="1" customWidth="1"/>
    <col min="8" max="9" width="12.625" style="170" customWidth="1"/>
    <col min="10" max="10" width="7.75" style="170" bestFit="1" customWidth="1"/>
    <col min="11" max="11" width="13.625" style="170" customWidth="1"/>
    <col min="12" max="16" width="13.125" style="170" customWidth="1"/>
    <col min="17" max="16384" width="8" style="170"/>
  </cols>
  <sheetData>
    <row r="1" spans="2:16" ht="9.9499999999999993" customHeight="1" x14ac:dyDescent="0.25"/>
    <row r="2" spans="2:16" ht="20.25" x14ac:dyDescent="0.25">
      <c r="B2" s="641" t="s">
        <v>19</v>
      </c>
      <c r="C2" s="641"/>
      <c r="D2" s="641"/>
      <c r="E2" s="641"/>
      <c r="F2" s="641"/>
      <c r="G2" s="641"/>
      <c r="H2" s="641"/>
      <c r="I2" s="641"/>
      <c r="J2" s="641"/>
      <c r="K2" s="641"/>
    </row>
    <row r="3" spans="2:16" ht="15.75" x14ac:dyDescent="0.25">
      <c r="J3" s="210"/>
      <c r="K3" s="210"/>
      <c r="L3" s="1256"/>
      <c r="M3" s="1256"/>
      <c r="N3" s="1256"/>
      <c r="O3" s="1256"/>
      <c r="P3" s="1256"/>
    </row>
    <row r="4" spans="2:16" x14ac:dyDescent="0.25">
      <c r="B4" s="1"/>
      <c r="C4" s="1"/>
      <c r="D4" s="805" t="s">
        <v>577</v>
      </c>
      <c r="E4" s="805" t="s">
        <v>578</v>
      </c>
      <c r="F4" s="805" t="s">
        <v>579</v>
      </c>
      <c r="G4" s="805" t="s">
        <v>71</v>
      </c>
      <c r="H4" s="805" t="s">
        <v>72</v>
      </c>
      <c r="I4" s="805" t="s">
        <v>580</v>
      </c>
      <c r="J4" s="805" t="s">
        <v>581</v>
      </c>
      <c r="K4" s="805" t="s">
        <v>582</v>
      </c>
    </row>
    <row r="5" spans="2:16" ht="15" customHeight="1" x14ac:dyDescent="0.25">
      <c r="B5" s="1"/>
      <c r="C5" s="1"/>
      <c r="D5" s="1258" t="s">
        <v>583</v>
      </c>
      <c r="E5" s="1259"/>
      <c r="F5" s="1259"/>
      <c r="G5" s="1259"/>
      <c r="H5" s="1259" t="s">
        <v>584</v>
      </c>
      <c r="I5" s="1259"/>
      <c r="J5" s="1260" t="s">
        <v>585</v>
      </c>
      <c r="K5" s="1261"/>
    </row>
    <row r="6" spans="2:16" ht="15" customHeight="1" x14ac:dyDescent="0.25">
      <c r="B6" s="1"/>
      <c r="C6" s="1"/>
      <c r="D6" s="1493" t="s">
        <v>586</v>
      </c>
      <c r="E6" s="1264" t="s">
        <v>587</v>
      </c>
      <c r="F6" s="1265"/>
      <c r="G6" s="1266"/>
      <c r="H6" s="1267" t="s">
        <v>588</v>
      </c>
      <c r="I6" s="1261" t="s">
        <v>589</v>
      </c>
      <c r="J6" s="806"/>
      <c r="K6" s="1270" t="s">
        <v>590</v>
      </c>
    </row>
    <row r="7" spans="2:16" ht="76.5" customHeight="1" thickBot="1" x14ac:dyDescent="0.3">
      <c r="B7" s="1"/>
      <c r="C7" s="1"/>
      <c r="D7" s="1494"/>
      <c r="E7" s="807"/>
      <c r="F7" s="808" t="s">
        <v>591</v>
      </c>
      <c r="G7" s="808" t="s">
        <v>592</v>
      </c>
      <c r="H7" s="1268"/>
      <c r="I7" s="1269"/>
      <c r="J7" s="809"/>
      <c r="K7" s="1271"/>
    </row>
    <row r="8" spans="2:16" ht="53.25" thickBot="1" x14ac:dyDescent="0.3">
      <c r="B8" s="211" t="s">
        <v>593</v>
      </c>
      <c r="C8" s="212" t="s">
        <v>594</v>
      </c>
      <c r="D8" s="642">
        <v>0</v>
      </c>
      <c r="E8" s="642">
        <v>0</v>
      </c>
      <c r="F8" s="642">
        <v>0</v>
      </c>
      <c r="G8" s="642">
        <v>0</v>
      </c>
      <c r="H8" s="642">
        <v>0</v>
      </c>
      <c r="I8" s="642">
        <v>0</v>
      </c>
      <c r="J8" s="642">
        <v>0</v>
      </c>
      <c r="K8" s="642">
        <v>0</v>
      </c>
    </row>
    <row r="9" spans="2:16" ht="39" customHeight="1" thickBot="1" x14ac:dyDescent="0.3">
      <c r="B9" s="211" t="s">
        <v>595</v>
      </c>
      <c r="C9" s="212" t="s">
        <v>596</v>
      </c>
      <c r="D9" s="642">
        <v>1313.0160371099994</v>
      </c>
      <c r="E9" s="642">
        <v>3118.9412845099987</v>
      </c>
      <c r="F9" s="642">
        <v>3118.9412845099987</v>
      </c>
      <c r="G9" s="642">
        <v>1560.3716003899999</v>
      </c>
      <c r="H9" s="642">
        <v>20.58500811</v>
      </c>
      <c r="I9" s="642">
        <v>265.88605354000003</v>
      </c>
      <c r="J9" s="642">
        <v>4145.1535330200031</v>
      </c>
      <c r="K9" s="642">
        <v>2853.1178357200006</v>
      </c>
    </row>
    <row r="10" spans="2:16" ht="15.75" thickBot="1" x14ac:dyDescent="0.3">
      <c r="B10" s="214" t="s">
        <v>597</v>
      </c>
      <c r="C10" s="215" t="s">
        <v>598</v>
      </c>
      <c r="D10" s="642">
        <v>0</v>
      </c>
      <c r="E10" s="642">
        <v>0</v>
      </c>
      <c r="F10" s="642">
        <v>0</v>
      </c>
      <c r="G10" s="642">
        <v>0</v>
      </c>
      <c r="H10" s="642">
        <v>0</v>
      </c>
      <c r="I10" s="642">
        <v>0</v>
      </c>
      <c r="J10" s="642">
        <v>0</v>
      </c>
      <c r="K10" s="642">
        <v>0</v>
      </c>
    </row>
    <row r="11" spans="2:16" ht="21.75" thickBot="1" x14ac:dyDescent="0.3">
      <c r="B11" s="214" t="s">
        <v>599</v>
      </c>
      <c r="C11" s="215" t="s">
        <v>600</v>
      </c>
      <c r="D11" s="642">
        <v>0</v>
      </c>
      <c r="E11" s="642">
        <v>0</v>
      </c>
      <c r="F11" s="642">
        <v>0</v>
      </c>
      <c r="G11" s="642">
        <v>0</v>
      </c>
      <c r="H11" s="642">
        <v>0</v>
      </c>
      <c r="I11" s="642">
        <v>0</v>
      </c>
      <c r="J11" s="642">
        <v>0</v>
      </c>
      <c r="K11" s="642">
        <v>0</v>
      </c>
    </row>
    <row r="12" spans="2:16" ht="21.75" thickBot="1" x14ac:dyDescent="0.3">
      <c r="B12" s="214" t="s">
        <v>601</v>
      </c>
      <c r="C12" s="215" t="s">
        <v>602</v>
      </c>
      <c r="D12" s="642">
        <v>0</v>
      </c>
      <c r="E12" s="642">
        <v>0</v>
      </c>
      <c r="F12" s="642">
        <v>0</v>
      </c>
      <c r="G12" s="642">
        <v>0</v>
      </c>
      <c r="H12" s="642">
        <v>0</v>
      </c>
      <c r="I12" s="642">
        <v>0</v>
      </c>
      <c r="J12" s="642">
        <v>0</v>
      </c>
      <c r="K12" s="642">
        <v>0</v>
      </c>
    </row>
    <row r="13" spans="2:16" ht="21.75" thickBot="1" x14ac:dyDescent="0.3">
      <c r="B13" s="214" t="s">
        <v>603</v>
      </c>
      <c r="C13" s="215" t="s">
        <v>604</v>
      </c>
      <c r="D13" s="642">
        <v>0</v>
      </c>
      <c r="E13" s="642">
        <v>0.21666862999999997</v>
      </c>
      <c r="F13" s="642">
        <v>0.21666862999999997</v>
      </c>
      <c r="G13" s="642">
        <v>0.21666863</v>
      </c>
      <c r="H13" s="642">
        <v>0</v>
      </c>
      <c r="I13" s="642">
        <v>1.2428719999999999E-2</v>
      </c>
      <c r="J13" s="642">
        <v>0.20423990999999997</v>
      </c>
      <c r="K13" s="642">
        <v>0.20423990999999997</v>
      </c>
    </row>
    <row r="14" spans="2:16" ht="21.75" thickBot="1" x14ac:dyDescent="0.3">
      <c r="B14" s="214" t="s">
        <v>605</v>
      </c>
      <c r="C14" s="215" t="s">
        <v>606</v>
      </c>
      <c r="D14" s="642">
        <v>718.85933609999984</v>
      </c>
      <c r="E14" s="642">
        <v>2080.2978118599999</v>
      </c>
      <c r="F14" s="642">
        <v>2080.2978118599999</v>
      </c>
      <c r="G14" s="642">
        <v>972.92086437</v>
      </c>
      <c r="H14" s="642">
        <v>5.5837035699999999</v>
      </c>
      <c r="I14" s="642">
        <v>184.42370701999999</v>
      </c>
      <c r="J14" s="642">
        <v>2609.1497373699999</v>
      </c>
      <c r="K14" s="642">
        <v>1895.8741048399997</v>
      </c>
    </row>
    <row r="15" spans="2:16" ht="15.75" thickBot="1" x14ac:dyDescent="0.3">
      <c r="B15" s="214" t="s">
        <v>607</v>
      </c>
      <c r="C15" s="215" t="s">
        <v>608</v>
      </c>
      <c r="D15" s="642">
        <v>594.15670100999967</v>
      </c>
      <c r="E15" s="642">
        <v>1038.4268040199986</v>
      </c>
      <c r="F15" s="642">
        <v>1038.4268040199986</v>
      </c>
      <c r="G15" s="642">
        <v>587.23406738999995</v>
      </c>
      <c r="H15" s="642">
        <v>15.00130454</v>
      </c>
      <c r="I15" s="642">
        <v>81.449917800000051</v>
      </c>
      <c r="J15" s="642">
        <v>1535.7995557400034</v>
      </c>
      <c r="K15" s="642">
        <v>957.03949097000088</v>
      </c>
    </row>
    <row r="16" spans="2:16" ht="15.75" thickBot="1" x14ac:dyDescent="0.3">
      <c r="B16" s="216" t="s">
        <v>609</v>
      </c>
      <c r="C16" s="217" t="s">
        <v>610</v>
      </c>
      <c r="D16" s="642">
        <v>0</v>
      </c>
      <c r="E16" s="642">
        <v>0</v>
      </c>
      <c r="F16" s="642">
        <v>0</v>
      </c>
      <c r="G16" s="642">
        <v>0</v>
      </c>
      <c r="H16" s="642">
        <v>0</v>
      </c>
      <c r="I16" s="642">
        <v>0</v>
      </c>
      <c r="J16" s="642">
        <v>0</v>
      </c>
      <c r="K16" s="642">
        <v>0</v>
      </c>
    </row>
    <row r="17" spans="2:16" ht="32.25" thickBot="1" x14ac:dyDescent="0.3">
      <c r="B17" s="216" t="s">
        <v>611</v>
      </c>
      <c r="C17" s="217" t="s">
        <v>612</v>
      </c>
      <c r="D17" s="642">
        <v>0.78658200999999994</v>
      </c>
      <c r="E17" s="642">
        <v>9.5984829999999993E-2</v>
      </c>
      <c r="F17" s="642">
        <v>9.5984829999999993E-2</v>
      </c>
      <c r="G17" s="642">
        <v>9.5984829999999993E-2</v>
      </c>
      <c r="H17" s="642">
        <v>0</v>
      </c>
      <c r="I17" s="642">
        <v>0</v>
      </c>
      <c r="J17" s="642">
        <v>0.85236903999999991</v>
      </c>
      <c r="K17" s="642">
        <v>9.5984829999999993E-2</v>
      </c>
    </row>
    <row r="18" spans="2:16" ht="15.75" thickBot="1" x14ac:dyDescent="0.3">
      <c r="B18" s="218" t="s">
        <v>613</v>
      </c>
      <c r="C18" s="219" t="s">
        <v>464</v>
      </c>
      <c r="D18" s="642">
        <v>1313.8026191199995</v>
      </c>
      <c r="E18" s="642">
        <v>3119.0372693399986</v>
      </c>
      <c r="F18" s="642">
        <v>3119.0372693399986</v>
      </c>
      <c r="G18" s="642">
        <v>1560.4675852199998</v>
      </c>
      <c r="H18" s="642">
        <v>20.58500811</v>
      </c>
      <c r="I18" s="642">
        <v>265.88605354000003</v>
      </c>
      <c r="J18" s="642">
        <v>4146.0059020600029</v>
      </c>
      <c r="K18" s="642">
        <v>2853.2138205500005</v>
      </c>
    </row>
    <row r="23" spans="2:16" x14ac:dyDescent="0.25">
      <c r="G23" s="332"/>
    </row>
    <row r="24" spans="2:16" x14ac:dyDescent="0.25">
      <c r="P24" s="495"/>
    </row>
    <row r="25" spans="2:16" x14ac:dyDescent="0.25">
      <c r="P25" s="495"/>
    </row>
    <row r="26" spans="2:16" x14ac:dyDescent="0.25">
      <c r="P26" s="495"/>
    </row>
    <row r="27" spans="2:16" ht="24" customHeight="1" x14ac:dyDescent="0.25">
      <c r="P27" s="495"/>
    </row>
    <row r="28" spans="2:16" ht="24" customHeight="1" x14ac:dyDescent="0.25">
      <c r="P28" s="495"/>
    </row>
    <row r="29" spans="2:16" x14ac:dyDescent="0.25">
      <c r="P29" s="495"/>
    </row>
    <row r="30" spans="2:16" x14ac:dyDescent="0.25">
      <c r="P30" s="495"/>
    </row>
    <row r="31" spans="2:16" x14ac:dyDescent="0.25">
      <c r="P31" s="495"/>
    </row>
    <row r="32" spans="2:16" x14ac:dyDescent="0.25">
      <c r="P32" s="495"/>
    </row>
    <row r="33" spans="16:16" x14ac:dyDescent="0.25">
      <c r="P33" s="495"/>
    </row>
    <row r="34" spans="16:16" x14ac:dyDescent="0.25">
      <c r="P34" s="495"/>
    </row>
    <row r="35" spans="16:16" x14ac:dyDescent="0.25">
      <c r="P35" s="495"/>
    </row>
    <row r="36" spans="16:16" x14ac:dyDescent="0.25">
      <c r="P36" s="495"/>
    </row>
    <row r="37" spans="16:16" ht="36" customHeight="1" x14ac:dyDescent="0.25">
      <c r="P37" s="495"/>
    </row>
    <row r="38" spans="16:16" x14ac:dyDescent="0.25">
      <c r="P38" s="495"/>
    </row>
    <row r="39" spans="16:16" x14ac:dyDescent="0.25">
      <c r="P39" s="495"/>
    </row>
    <row r="40" spans="16:16" x14ac:dyDescent="0.25">
      <c r="P40" s="495"/>
    </row>
    <row r="41" spans="16:16" x14ac:dyDescent="0.25">
      <c r="P41" s="495"/>
    </row>
    <row r="42" spans="16:16" x14ac:dyDescent="0.25">
      <c r="P42" s="495"/>
    </row>
    <row r="43" spans="16:16" x14ac:dyDescent="0.25">
      <c r="P43" s="495"/>
    </row>
    <row r="44" spans="16:16" x14ac:dyDescent="0.25">
      <c r="P44" s="495"/>
    </row>
    <row r="45" spans="16:16" x14ac:dyDescent="0.25">
      <c r="P45" s="495"/>
    </row>
    <row r="46" spans="16:16" x14ac:dyDescent="0.25">
      <c r="P46" s="495"/>
    </row>
    <row r="47" spans="16:16" ht="36" customHeight="1" x14ac:dyDescent="0.25">
      <c r="P47" s="495"/>
    </row>
    <row r="48" spans="16:16" ht="48" customHeight="1" x14ac:dyDescent="0.25">
      <c r="P48" s="495"/>
    </row>
    <row r="49" spans="2:16" ht="15.75" x14ac:dyDescent="0.25">
      <c r="B49" s="1256"/>
      <c r="C49" s="1256"/>
      <c r="D49" s="1256"/>
      <c r="E49" s="1256"/>
      <c r="F49" s="1256"/>
      <c r="G49" s="1256"/>
      <c r="H49" s="1256"/>
      <c r="I49" s="1256"/>
      <c r="J49" s="1256"/>
      <c r="K49" s="1256"/>
      <c r="L49" s="1256"/>
      <c r="M49" s="1256"/>
      <c r="N49" s="1256"/>
      <c r="O49" s="210"/>
      <c r="P49" s="495"/>
    </row>
  </sheetData>
  <mergeCells count="14">
    <mergeCell ref="B49:C49"/>
    <mergeCell ref="D49:G49"/>
    <mergeCell ref="H49:L49"/>
    <mergeCell ref="M49:N49"/>
    <mergeCell ref="L3:M3"/>
    <mergeCell ref="N3:P3"/>
    <mergeCell ref="D5:G5"/>
    <mergeCell ref="H5:I5"/>
    <mergeCell ref="J5:K5"/>
    <mergeCell ref="D6:D7"/>
    <mergeCell ref="E6:G6"/>
    <mergeCell ref="H6:H7"/>
    <mergeCell ref="I6:I7"/>
    <mergeCell ref="K6:K7"/>
  </mergeCells>
  <pageMargins left="0.7" right="0.7" top="0.75" bottom="0.75" header="0.3" footer="0.3"/>
  <pageSetup paperSize="9" orientation="portrait" verticalDpi="12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F9F0A-8367-4DBB-92F4-319581456863}">
  <sheetPr codeName="Sheet57">
    <tabColor rgb="FF00A976"/>
  </sheetPr>
  <dimension ref="B1:O36"/>
  <sheetViews>
    <sheetView showGridLines="0" zoomScale="85" zoomScaleNormal="85" workbookViewId="0">
      <selection activeCell="H9" sqref="H9"/>
    </sheetView>
  </sheetViews>
  <sheetFormatPr defaultColWidth="8" defaultRowHeight="15" x14ac:dyDescent="0.25"/>
  <cols>
    <col min="1" max="1" width="3.125" style="224" customWidth="1"/>
    <col min="2" max="2" width="4" style="224" bestFit="1" customWidth="1"/>
    <col min="3" max="3" width="15.75" style="224" bestFit="1" customWidth="1"/>
    <col min="4" max="4" width="16.75" style="224" bestFit="1" customWidth="1"/>
    <col min="5" max="5" width="17.125" style="224" bestFit="1" customWidth="1"/>
    <col min="6" max="6" width="12" style="224" bestFit="1" customWidth="1"/>
    <col min="7" max="7" width="14.625" style="224" bestFit="1" customWidth="1"/>
    <col min="8" max="8" width="13.75" style="224" bestFit="1" customWidth="1"/>
    <col min="9" max="9" width="10.625" style="224" bestFit="1" customWidth="1"/>
    <col min="10" max="10" width="11.25" style="224" bestFit="1" customWidth="1"/>
    <col min="11" max="11" width="14" style="224" bestFit="1" customWidth="1"/>
    <col min="12" max="12" width="11.5" style="224" bestFit="1" customWidth="1"/>
    <col min="13" max="14" width="8" style="224"/>
    <col min="15" max="15" width="14.625" style="224" bestFit="1" customWidth="1"/>
    <col min="16" max="16384" width="8" style="224"/>
  </cols>
  <sheetData>
    <row r="1" spans="2:15" ht="9.9499999999999993" customHeight="1" x14ac:dyDescent="0.25"/>
    <row r="2" spans="2:15" ht="20.25" x14ac:dyDescent="0.25">
      <c r="B2" s="1272" t="s">
        <v>20</v>
      </c>
      <c r="C2" s="1495"/>
      <c r="D2" s="1495"/>
      <c r="E2" s="1495"/>
      <c r="F2" s="1495"/>
      <c r="G2" s="1495"/>
      <c r="H2" s="1495"/>
      <c r="I2" s="1495"/>
      <c r="J2" s="1495"/>
      <c r="K2" s="1495"/>
      <c r="L2" s="1495"/>
      <c r="M2" s="1495"/>
      <c r="N2" s="1495"/>
      <c r="O2" s="1495"/>
    </row>
    <row r="3" spans="2:15" ht="15.75" x14ac:dyDescent="0.25">
      <c r="B3" s="1496"/>
      <c r="C3" s="1496"/>
      <c r="D3" s="1496"/>
      <c r="E3" s="1496"/>
      <c r="F3" s="1496"/>
      <c r="G3" s="643"/>
      <c r="H3" s="1496"/>
      <c r="I3" s="1496"/>
      <c r="J3" s="1496"/>
      <c r="K3" s="1496"/>
      <c r="L3" s="1496"/>
      <c r="M3" s="1496"/>
      <c r="N3" s="1496"/>
      <c r="O3" s="1496"/>
    </row>
    <row r="4" spans="2:15" x14ac:dyDescent="0.25">
      <c r="B4" s="1"/>
      <c r="C4" s="1"/>
      <c r="D4" s="805" t="s">
        <v>68</v>
      </c>
      <c r="E4" s="805" t="s">
        <v>69</v>
      </c>
      <c r="F4" s="805" t="s">
        <v>70</v>
      </c>
      <c r="G4" s="805" t="s">
        <v>71</v>
      </c>
      <c r="H4" s="805" t="s">
        <v>72</v>
      </c>
      <c r="I4" s="805" t="s">
        <v>189</v>
      </c>
      <c r="J4" s="805" t="s">
        <v>214</v>
      </c>
      <c r="K4" s="805" t="s">
        <v>582</v>
      </c>
      <c r="L4" s="805" t="s">
        <v>1382</v>
      </c>
      <c r="M4" s="805" t="s">
        <v>1383</v>
      </c>
      <c r="N4" s="805" t="s">
        <v>1384</v>
      </c>
      <c r="O4" s="805" t="s">
        <v>1385</v>
      </c>
    </row>
    <row r="5" spans="2:15" x14ac:dyDescent="0.25">
      <c r="B5" s="1"/>
      <c r="C5" s="1"/>
      <c r="D5" s="1274" t="s">
        <v>616</v>
      </c>
      <c r="E5" s="1275"/>
      <c r="F5" s="1275"/>
      <c r="G5" s="1275"/>
      <c r="H5" s="1275"/>
      <c r="I5" s="1275"/>
      <c r="J5" s="1275"/>
      <c r="K5" s="1275"/>
      <c r="L5" s="1275"/>
      <c r="M5" s="1275"/>
      <c r="N5" s="1275"/>
      <c r="O5" s="1276"/>
    </row>
    <row r="6" spans="2:15" x14ac:dyDescent="0.25">
      <c r="B6" s="1"/>
      <c r="C6" s="1"/>
      <c r="D6" s="1277" t="s">
        <v>617</v>
      </c>
      <c r="E6" s="1278"/>
      <c r="F6" s="1279"/>
      <c r="G6" s="1267" t="s">
        <v>618</v>
      </c>
      <c r="H6" s="1260"/>
      <c r="I6" s="1260"/>
      <c r="J6" s="1260"/>
      <c r="K6" s="1260"/>
      <c r="L6" s="1260"/>
      <c r="M6" s="1260"/>
      <c r="N6" s="1260"/>
      <c r="O6" s="1261"/>
    </row>
    <row r="7" spans="2:15" ht="75.75" thickBot="1" x14ac:dyDescent="0.3">
      <c r="B7" s="1"/>
      <c r="C7" s="1" t="s">
        <v>73</v>
      </c>
      <c r="D7" s="810"/>
      <c r="E7" s="811" t="s">
        <v>619</v>
      </c>
      <c r="F7" s="811" t="s">
        <v>620</v>
      </c>
      <c r="G7" s="812"/>
      <c r="H7" s="811" t="s">
        <v>621</v>
      </c>
      <c r="I7" s="811" t="s">
        <v>622</v>
      </c>
      <c r="J7" s="811" t="s">
        <v>623</v>
      </c>
      <c r="K7" s="811" t="s">
        <v>624</v>
      </c>
      <c r="L7" s="811" t="s">
        <v>625</v>
      </c>
      <c r="M7" s="811" t="s">
        <v>626</v>
      </c>
      <c r="N7" s="811" t="s">
        <v>627</v>
      </c>
      <c r="O7" s="811" t="s">
        <v>628</v>
      </c>
    </row>
    <row r="8" spans="2:15" ht="42.75" thickBot="1" x14ac:dyDescent="0.3">
      <c r="B8" s="211" t="s">
        <v>593</v>
      </c>
      <c r="C8" s="644" t="s">
        <v>629</v>
      </c>
      <c r="D8" s="645">
        <v>7413.8769186700001</v>
      </c>
      <c r="E8" s="645">
        <v>7413.8769186700001</v>
      </c>
      <c r="F8" s="645">
        <v>0</v>
      </c>
      <c r="G8" s="645">
        <v>0</v>
      </c>
      <c r="H8" s="645">
        <v>0</v>
      </c>
      <c r="I8" s="645">
        <v>0</v>
      </c>
      <c r="J8" s="645">
        <v>0</v>
      </c>
      <c r="K8" s="645">
        <v>0</v>
      </c>
      <c r="L8" s="645">
        <v>0</v>
      </c>
      <c r="M8" s="645">
        <v>0</v>
      </c>
      <c r="N8" s="645">
        <v>0</v>
      </c>
      <c r="O8" s="645">
        <v>0</v>
      </c>
    </row>
    <row r="9" spans="2:15" ht="15.75" thickBot="1" x14ac:dyDescent="0.3">
      <c r="B9" s="211" t="s">
        <v>595</v>
      </c>
      <c r="C9" s="644" t="s">
        <v>596</v>
      </c>
      <c r="D9" s="645">
        <v>353393.90421503817</v>
      </c>
      <c r="E9" s="645">
        <v>353127.45263241814</v>
      </c>
      <c r="F9" s="645">
        <v>266.45158262000001</v>
      </c>
      <c r="G9" s="645">
        <v>3118.9412845100001</v>
      </c>
      <c r="H9" s="645">
        <v>2959.3272815400005</v>
      </c>
      <c r="I9" s="645">
        <v>75.655948560000027</v>
      </c>
      <c r="J9" s="645">
        <v>61.516420800000013</v>
      </c>
      <c r="K9" s="645">
        <v>22.335854559999994</v>
      </c>
      <c r="L9" s="645">
        <v>0.10577904999999999</v>
      </c>
      <c r="M9" s="645">
        <v>0</v>
      </c>
      <c r="N9" s="645">
        <v>0</v>
      </c>
      <c r="O9" s="645">
        <v>3118.9412842700008</v>
      </c>
    </row>
    <row r="10" spans="2:15" ht="15.75" thickBot="1" x14ac:dyDescent="0.3">
      <c r="B10" s="211" t="s">
        <v>597</v>
      </c>
      <c r="C10" s="646" t="s">
        <v>598</v>
      </c>
      <c r="D10" s="645">
        <v>0</v>
      </c>
      <c r="E10" s="645">
        <v>0</v>
      </c>
      <c r="F10" s="645">
        <v>0</v>
      </c>
      <c r="G10" s="645">
        <v>0</v>
      </c>
      <c r="H10" s="645">
        <v>0</v>
      </c>
      <c r="I10" s="645">
        <v>0</v>
      </c>
      <c r="J10" s="645">
        <v>0</v>
      </c>
      <c r="K10" s="645">
        <v>0</v>
      </c>
      <c r="L10" s="645">
        <v>0</v>
      </c>
      <c r="M10" s="645">
        <v>0</v>
      </c>
      <c r="N10" s="645">
        <v>0</v>
      </c>
      <c r="O10" s="645">
        <v>0</v>
      </c>
    </row>
    <row r="11" spans="2:15" ht="15.75" thickBot="1" x14ac:dyDescent="0.3">
      <c r="B11" s="211" t="s">
        <v>599</v>
      </c>
      <c r="C11" s="646" t="s">
        <v>600</v>
      </c>
      <c r="D11" s="645">
        <v>145.81626813000003</v>
      </c>
      <c r="E11" s="645">
        <v>145.81626813000003</v>
      </c>
      <c r="F11" s="645">
        <v>0</v>
      </c>
      <c r="G11" s="645">
        <v>0</v>
      </c>
      <c r="H11" s="645">
        <v>0</v>
      </c>
      <c r="I11" s="645">
        <v>0</v>
      </c>
      <c r="J11" s="645">
        <v>0</v>
      </c>
      <c r="K11" s="645">
        <v>0</v>
      </c>
      <c r="L11" s="645">
        <v>0</v>
      </c>
      <c r="M11" s="645">
        <v>0</v>
      </c>
      <c r="N11" s="645">
        <v>0</v>
      </c>
      <c r="O11" s="645">
        <v>0</v>
      </c>
    </row>
    <row r="12" spans="2:15" ht="15.75" thickBot="1" x14ac:dyDescent="0.3">
      <c r="B12" s="211" t="s">
        <v>601</v>
      </c>
      <c r="C12" s="646" t="s">
        <v>602</v>
      </c>
      <c r="D12" s="645">
        <v>2402.2230456800003</v>
      </c>
      <c r="E12" s="645">
        <v>2402.2230456800003</v>
      </c>
      <c r="F12" s="645">
        <v>0</v>
      </c>
      <c r="G12" s="645">
        <v>0</v>
      </c>
      <c r="H12" s="645">
        <v>0</v>
      </c>
      <c r="I12" s="645">
        <v>0</v>
      </c>
      <c r="J12" s="645">
        <v>0</v>
      </c>
      <c r="K12" s="645">
        <v>0</v>
      </c>
      <c r="L12" s="645">
        <v>0</v>
      </c>
      <c r="M12" s="645">
        <v>0</v>
      </c>
      <c r="N12" s="645">
        <v>0</v>
      </c>
      <c r="O12" s="645">
        <v>0</v>
      </c>
    </row>
    <row r="13" spans="2:15" ht="21.75" thickBot="1" x14ac:dyDescent="0.3">
      <c r="B13" s="211" t="s">
        <v>603</v>
      </c>
      <c r="C13" s="646" t="s">
        <v>604</v>
      </c>
      <c r="D13" s="645">
        <v>1278.1426894799999</v>
      </c>
      <c r="E13" s="645">
        <v>1278.1426894799999</v>
      </c>
      <c r="F13" s="645">
        <v>0</v>
      </c>
      <c r="G13" s="645">
        <v>0.21666862999999997</v>
      </c>
      <c r="H13" s="645">
        <v>0</v>
      </c>
      <c r="I13" s="645">
        <v>0</v>
      </c>
      <c r="J13" s="645">
        <v>0.21666862999999997</v>
      </c>
      <c r="K13" s="645">
        <v>0</v>
      </c>
      <c r="L13" s="645">
        <v>0</v>
      </c>
      <c r="M13" s="645">
        <v>0</v>
      </c>
      <c r="N13" s="645">
        <v>0</v>
      </c>
      <c r="O13" s="645">
        <v>0.21666863</v>
      </c>
    </row>
    <row r="14" spans="2:15" ht="21.75" thickBot="1" x14ac:dyDescent="0.3">
      <c r="B14" s="211" t="s">
        <v>605</v>
      </c>
      <c r="C14" s="646" t="s">
        <v>606</v>
      </c>
      <c r="D14" s="645">
        <v>173745.21774046982</v>
      </c>
      <c r="E14" s="645">
        <v>173743.13690487982</v>
      </c>
      <c r="F14" s="645">
        <v>2.08083559</v>
      </c>
      <c r="G14" s="645">
        <v>2080.2978118599999</v>
      </c>
      <c r="H14" s="645">
        <v>2064.5584834599999</v>
      </c>
      <c r="I14" s="645">
        <v>0.52286127999999987</v>
      </c>
      <c r="J14" s="645">
        <v>15.216467119999999</v>
      </c>
      <c r="K14" s="645">
        <v>0</v>
      </c>
      <c r="L14" s="645">
        <v>0</v>
      </c>
      <c r="M14" s="645">
        <v>0</v>
      </c>
      <c r="N14" s="645">
        <v>0</v>
      </c>
      <c r="O14" s="645">
        <v>2080.2978116199997</v>
      </c>
    </row>
    <row r="15" spans="2:15" ht="15.75" thickBot="1" x14ac:dyDescent="0.3">
      <c r="B15" s="211" t="s">
        <v>607</v>
      </c>
      <c r="C15" s="646" t="s">
        <v>630</v>
      </c>
      <c r="D15" s="645">
        <v>46290.885550559964</v>
      </c>
      <c r="E15" s="645">
        <v>46288.804714969971</v>
      </c>
      <c r="F15" s="645">
        <v>2.08083559</v>
      </c>
      <c r="G15" s="645">
        <v>1021.3386143899999</v>
      </c>
      <c r="H15" s="645">
        <v>1015.0580258399999</v>
      </c>
      <c r="I15" s="645">
        <v>0.52286127999999987</v>
      </c>
      <c r="J15" s="645">
        <v>5.7577272699999993</v>
      </c>
      <c r="K15" s="645">
        <v>0</v>
      </c>
      <c r="L15" s="645">
        <v>0</v>
      </c>
      <c r="M15" s="645">
        <v>0</v>
      </c>
      <c r="N15" s="645">
        <v>0</v>
      </c>
      <c r="O15" s="645">
        <v>1021.338614</v>
      </c>
    </row>
    <row r="16" spans="2:15" ht="15.75" thickBot="1" x14ac:dyDescent="0.3">
      <c r="B16" s="211" t="s">
        <v>609</v>
      </c>
      <c r="C16" s="646" t="s">
        <v>608</v>
      </c>
      <c r="D16" s="645">
        <v>175822.50447127831</v>
      </c>
      <c r="E16" s="645">
        <v>175558.13372424833</v>
      </c>
      <c r="F16" s="645">
        <v>264.37074703000002</v>
      </c>
      <c r="G16" s="645">
        <v>1038.4268040200004</v>
      </c>
      <c r="H16" s="645">
        <v>894.76879808000047</v>
      </c>
      <c r="I16" s="645">
        <v>75.133087280000026</v>
      </c>
      <c r="J16" s="645">
        <v>46.083285050000015</v>
      </c>
      <c r="K16" s="645">
        <v>22.335854559999994</v>
      </c>
      <c r="L16" s="645">
        <v>0.10577904999999999</v>
      </c>
      <c r="M16" s="645">
        <v>0</v>
      </c>
      <c r="N16" s="645">
        <v>0</v>
      </c>
      <c r="O16" s="645">
        <v>1038.4268040200009</v>
      </c>
    </row>
    <row r="17" spans="2:15" ht="15.75" thickBot="1" x14ac:dyDescent="0.3">
      <c r="B17" s="211" t="s">
        <v>611</v>
      </c>
      <c r="C17" s="644" t="s">
        <v>631</v>
      </c>
      <c r="D17" s="645">
        <v>19288.139097570001</v>
      </c>
      <c r="E17" s="645">
        <v>19288.139097570001</v>
      </c>
      <c r="F17" s="645">
        <v>0</v>
      </c>
      <c r="G17" s="645">
        <v>0</v>
      </c>
      <c r="H17" s="645">
        <v>0</v>
      </c>
      <c r="I17" s="645">
        <v>0</v>
      </c>
      <c r="J17" s="645">
        <v>0</v>
      </c>
      <c r="K17" s="645">
        <v>0</v>
      </c>
      <c r="L17" s="645">
        <v>0</v>
      </c>
      <c r="M17" s="645">
        <v>0</v>
      </c>
      <c r="N17" s="645">
        <v>0</v>
      </c>
      <c r="O17" s="645">
        <v>0</v>
      </c>
    </row>
    <row r="18" spans="2:15" ht="15.75" thickBot="1" x14ac:dyDescent="0.3">
      <c r="B18" s="647" t="s">
        <v>613</v>
      </c>
      <c r="C18" s="646" t="s">
        <v>598</v>
      </c>
      <c r="D18" s="645">
        <v>0</v>
      </c>
      <c r="E18" s="645">
        <v>0</v>
      </c>
      <c r="F18" s="645">
        <v>0</v>
      </c>
      <c r="G18" s="645">
        <v>0</v>
      </c>
      <c r="H18" s="645">
        <v>0</v>
      </c>
      <c r="I18" s="645">
        <v>0</v>
      </c>
      <c r="J18" s="645">
        <v>0</v>
      </c>
      <c r="K18" s="645">
        <v>0</v>
      </c>
      <c r="L18" s="645">
        <v>0</v>
      </c>
      <c r="M18" s="645">
        <v>0</v>
      </c>
      <c r="N18" s="645">
        <v>0</v>
      </c>
      <c r="O18" s="645">
        <v>0</v>
      </c>
    </row>
    <row r="19" spans="2:15" ht="15.75" thickBot="1" x14ac:dyDescent="0.3">
      <c r="B19" s="647" t="s">
        <v>632</v>
      </c>
      <c r="C19" s="646" t="s">
        <v>600</v>
      </c>
      <c r="D19" s="645">
        <v>0</v>
      </c>
      <c r="E19" s="645">
        <v>0</v>
      </c>
      <c r="F19" s="645">
        <v>0</v>
      </c>
      <c r="G19" s="645">
        <v>0</v>
      </c>
      <c r="H19" s="645">
        <v>0</v>
      </c>
      <c r="I19" s="645">
        <v>0</v>
      </c>
      <c r="J19" s="645">
        <v>0</v>
      </c>
      <c r="K19" s="645">
        <v>0</v>
      </c>
      <c r="L19" s="645">
        <v>0</v>
      </c>
      <c r="M19" s="645">
        <v>0</v>
      </c>
      <c r="N19" s="645">
        <v>0</v>
      </c>
      <c r="O19" s="645">
        <v>0</v>
      </c>
    </row>
    <row r="20" spans="2:15" ht="15.75" thickBot="1" x14ac:dyDescent="0.3">
      <c r="B20" s="647" t="s">
        <v>633</v>
      </c>
      <c r="C20" s="646" t="s">
        <v>602</v>
      </c>
      <c r="D20" s="645">
        <v>19288.139097570001</v>
      </c>
      <c r="E20" s="645">
        <v>19288.139097570001</v>
      </c>
      <c r="F20" s="645">
        <v>0</v>
      </c>
      <c r="G20" s="645">
        <v>0</v>
      </c>
      <c r="H20" s="645">
        <v>0</v>
      </c>
      <c r="I20" s="645">
        <v>0</v>
      </c>
      <c r="J20" s="645">
        <v>0</v>
      </c>
      <c r="K20" s="645">
        <v>0</v>
      </c>
      <c r="L20" s="645">
        <v>0</v>
      </c>
      <c r="M20" s="645">
        <v>0</v>
      </c>
      <c r="N20" s="645">
        <v>0</v>
      </c>
      <c r="O20" s="645">
        <v>0</v>
      </c>
    </row>
    <row r="21" spans="2:15" ht="21.75" thickBot="1" x14ac:dyDescent="0.3">
      <c r="B21" s="647" t="s">
        <v>634</v>
      </c>
      <c r="C21" s="646" t="s">
        <v>604</v>
      </c>
      <c r="D21" s="645">
        <v>0</v>
      </c>
      <c r="E21" s="645">
        <v>0</v>
      </c>
      <c r="F21" s="645">
        <v>0</v>
      </c>
      <c r="G21" s="645">
        <v>0</v>
      </c>
      <c r="H21" s="645">
        <v>0</v>
      </c>
      <c r="I21" s="645">
        <v>0</v>
      </c>
      <c r="J21" s="645">
        <v>0</v>
      </c>
      <c r="K21" s="645">
        <v>0</v>
      </c>
      <c r="L21" s="645">
        <v>0</v>
      </c>
      <c r="M21" s="645">
        <v>0</v>
      </c>
      <c r="N21" s="645">
        <v>0</v>
      </c>
      <c r="O21" s="645">
        <v>0</v>
      </c>
    </row>
    <row r="22" spans="2:15" ht="21.75" thickBot="1" x14ac:dyDescent="0.3">
      <c r="B22" s="647" t="s">
        <v>635</v>
      </c>
      <c r="C22" s="646" t="s">
        <v>606</v>
      </c>
      <c r="D22" s="645">
        <v>0</v>
      </c>
      <c r="E22" s="645">
        <v>0</v>
      </c>
      <c r="F22" s="645">
        <v>0</v>
      </c>
      <c r="G22" s="645">
        <v>0</v>
      </c>
      <c r="H22" s="645">
        <v>0</v>
      </c>
      <c r="I22" s="645">
        <v>0</v>
      </c>
      <c r="J22" s="645">
        <v>0</v>
      </c>
      <c r="K22" s="645">
        <v>0</v>
      </c>
      <c r="L22" s="645">
        <v>0</v>
      </c>
      <c r="M22" s="645">
        <v>0</v>
      </c>
      <c r="N22" s="645">
        <v>0</v>
      </c>
      <c r="O22" s="645">
        <v>0</v>
      </c>
    </row>
    <row r="23" spans="2:15" ht="21.75" thickBot="1" x14ac:dyDescent="0.3">
      <c r="B23" s="647" t="s">
        <v>636</v>
      </c>
      <c r="C23" s="644" t="s">
        <v>637</v>
      </c>
      <c r="D23" s="645">
        <v>12337.008249779999</v>
      </c>
      <c r="E23" s="648"/>
      <c r="F23" s="648"/>
      <c r="G23" s="645">
        <v>9.5984829999999993E-2</v>
      </c>
      <c r="H23" s="648"/>
      <c r="I23" s="648"/>
      <c r="J23" s="648"/>
      <c r="K23" s="648"/>
      <c r="L23" s="648"/>
      <c r="M23" s="648"/>
      <c r="N23" s="648"/>
      <c r="O23" s="645">
        <v>9.5984829999999993E-2</v>
      </c>
    </row>
    <row r="24" spans="2:15" ht="15.75" thickBot="1" x14ac:dyDescent="0.3">
      <c r="B24" s="647" t="s">
        <v>638</v>
      </c>
      <c r="C24" s="646" t="s">
        <v>598</v>
      </c>
      <c r="D24" s="645">
        <v>0</v>
      </c>
      <c r="E24" s="648"/>
      <c r="F24" s="648"/>
      <c r="G24" s="645">
        <v>0</v>
      </c>
      <c r="H24" s="648"/>
      <c r="I24" s="648"/>
      <c r="J24" s="648"/>
      <c r="K24" s="648"/>
      <c r="L24" s="648"/>
      <c r="M24" s="648"/>
      <c r="N24" s="648"/>
      <c r="O24" s="645">
        <v>0</v>
      </c>
    </row>
    <row r="25" spans="2:15" ht="15.75" thickBot="1" x14ac:dyDescent="0.3">
      <c r="B25" s="647" t="s">
        <v>639</v>
      </c>
      <c r="C25" s="646" t="s">
        <v>600</v>
      </c>
      <c r="D25" s="645">
        <v>0</v>
      </c>
      <c r="E25" s="648"/>
      <c r="F25" s="648"/>
      <c r="G25" s="645">
        <v>0</v>
      </c>
      <c r="H25" s="648"/>
      <c r="I25" s="648"/>
      <c r="J25" s="648"/>
      <c r="K25" s="648"/>
      <c r="L25" s="648"/>
      <c r="M25" s="648"/>
      <c r="N25" s="648"/>
      <c r="O25" s="645">
        <v>0</v>
      </c>
    </row>
    <row r="26" spans="2:15" ht="15.75" thickBot="1" x14ac:dyDescent="0.3">
      <c r="B26" s="647" t="s">
        <v>640</v>
      </c>
      <c r="C26" s="646" t="s">
        <v>602</v>
      </c>
      <c r="D26" s="645">
        <v>8.1504139999999996</v>
      </c>
      <c r="E26" s="648"/>
      <c r="F26" s="648"/>
      <c r="G26" s="645">
        <v>0</v>
      </c>
      <c r="H26" s="648"/>
      <c r="I26" s="648"/>
      <c r="J26" s="648"/>
      <c r="K26" s="648"/>
      <c r="L26" s="648"/>
      <c r="M26" s="648"/>
      <c r="N26" s="648"/>
      <c r="O26" s="645">
        <v>0</v>
      </c>
    </row>
    <row r="27" spans="2:15" ht="21.75" thickBot="1" x14ac:dyDescent="0.3">
      <c r="B27" s="647" t="s">
        <v>641</v>
      </c>
      <c r="C27" s="646" t="s">
        <v>604</v>
      </c>
      <c r="D27" s="645">
        <v>8.3724118099999991</v>
      </c>
      <c r="E27" s="648"/>
      <c r="F27" s="648"/>
      <c r="G27" s="645">
        <v>0</v>
      </c>
      <c r="H27" s="648"/>
      <c r="I27" s="648"/>
      <c r="J27" s="648"/>
      <c r="K27" s="648"/>
      <c r="L27" s="648"/>
      <c r="M27" s="648"/>
      <c r="N27" s="648"/>
      <c r="O27" s="645">
        <v>0</v>
      </c>
    </row>
    <row r="28" spans="2:15" ht="21.75" thickBot="1" x14ac:dyDescent="0.3">
      <c r="B28" s="647" t="s">
        <v>642</v>
      </c>
      <c r="C28" s="646" t="s">
        <v>606</v>
      </c>
      <c r="D28" s="645">
        <v>11418.670991590001</v>
      </c>
      <c r="E28" s="648"/>
      <c r="F28" s="648"/>
      <c r="G28" s="645">
        <v>0</v>
      </c>
      <c r="H28" s="648"/>
      <c r="I28" s="648"/>
      <c r="J28" s="648"/>
      <c r="K28" s="648"/>
      <c r="L28" s="648"/>
      <c r="M28" s="648"/>
      <c r="N28" s="648"/>
      <c r="O28" s="645">
        <v>0</v>
      </c>
    </row>
    <row r="29" spans="2:15" ht="15.75" thickBot="1" x14ac:dyDescent="0.3">
      <c r="B29" s="647" t="s">
        <v>643</v>
      </c>
      <c r="C29" s="646" t="s">
        <v>608</v>
      </c>
      <c r="D29" s="645">
        <v>901.81443237999895</v>
      </c>
      <c r="E29" s="648"/>
      <c r="F29" s="648"/>
      <c r="G29" s="645">
        <v>9.5984829999999993E-2</v>
      </c>
      <c r="H29" s="648"/>
      <c r="I29" s="648"/>
      <c r="J29" s="648"/>
      <c r="K29" s="648"/>
      <c r="L29" s="648"/>
      <c r="M29" s="648"/>
      <c r="N29" s="648"/>
      <c r="O29" s="645">
        <v>9.5984829999999993E-2</v>
      </c>
    </row>
    <row r="30" spans="2:15" ht="15.75" thickBot="1" x14ac:dyDescent="0.3">
      <c r="B30" s="647" t="s">
        <v>644</v>
      </c>
      <c r="C30" s="649" t="s">
        <v>464</v>
      </c>
      <c r="D30" s="645">
        <v>385019.05156238819</v>
      </c>
      <c r="E30" s="645">
        <v>372415.59172998817</v>
      </c>
      <c r="F30" s="645">
        <v>266.45158262000001</v>
      </c>
      <c r="G30" s="645">
        <v>3119.03726934</v>
      </c>
      <c r="H30" s="645">
        <v>2959.3272815400005</v>
      </c>
      <c r="I30" s="645">
        <v>75.655948560000027</v>
      </c>
      <c r="J30" s="645">
        <v>61.516420800000013</v>
      </c>
      <c r="K30" s="645">
        <v>22.335854559999994</v>
      </c>
      <c r="L30" s="645">
        <v>0.10577904999999999</v>
      </c>
      <c r="M30" s="645">
        <v>0</v>
      </c>
      <c r="N30" s="645">
        <v>0</v>
      </c>
      <c r="O30" s="645">
        <v>3119.0372691000007</v>
      </c>
    </row>
    <row r="36" spans="11:11" x14ac:dyDescent="0.25">
      <c r="K36" s="229"/>
    </row>
  </sheetData>
  <mergeCells count="10">
    <mergeCell ref="D5:O5"/>
    <mergeCell ref="D6:F6"/>
    <mergeCell ref="G6:O6"/>
    <mergeCell ref="B2:O2"/>
    <mergeCell ref="B3:C3"/>
    <mergeCell ref="D3:F3"/>
    <mergeCell ref="H3:I3"/>
    <mergeCell ref="J3:K3"/>
    <mergeCell ref="L3:M3"/>
    <mergeCell ref="N3:O3"/>
  </mergeCells>
  <pageMargins left="0.7" right="0.7" top="0.75" bottom="0.75" header="0.3" footer="0.3"/>
  <pageSetup paperSize="9" orientation="portrait" verticalDpi="12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AF0E-E7FB-4AEB-998A-4C9440E9B716}">
  <sheetPr codeName="Sheet58">
    <tabColor rgb="FF00A976"/>
  </sheetPr>
  <dimension ref="B1:G40"/>
  <sheetViews>
    <sheetView showGridLines="0" workbookViewId="0">
      <selection activeCell="B7" sqref="B5:E7"/>
    </sheetView>
  </sheetViews>
  <sheetFormatPr defaultColWidth="18" defaultRowHeight="15" x14ac:dyDescent="0.25"/>
  <cols>
    <col min="1" max="1" width="3.125" style="37" customWidth="1"/>
    <col min="2" max="2" width="6" style="37" customWidth="1"/>
    <col min="3" max="3" width="32.875" style="37" customWidth="1"/>
    <col min="4" max="4" width="19.75" style="37" bestFit="1" customWidth="1"/>
    <col min="5" max="5" width="27.375" style="37" customWidth="1"/>
    <col min="6" max="16384" width="18" style="37"/>
  </cols>
  <sheetData>
    <row r="1" spans="2:7" ht="9.9499999999999993" customHeight="1" x14ac:dyDescent="0.25"/>
    <row r="2" spans="2:7" ht="20.25" customHeight="1" x14ac:dyDescent="0.25">
      <c r="B2" s="1281" t="s">
        <v>21</v>
      </c>
      <c r="C2" s="1281"/>
      <c r="D2" s="1281"/>
      <c r="E2" s="1281"/>
      <c r="F2" s="230"/>
      <c r="G2" s="230"/>
    </row>
    <row r="3" spans="2:7" ht="15.75" x14ac:dyDescent="0.25">
      <c r="B3" s="1281"/>
      <c r="C3" s="1281"/>
      <c r="D3" s="1281"/>
      <c r="E3" s="1281"/>
      <c r="F3" s="230"/>
      <c r="G3" s="230"/>
    </row>
    <row r="4" spans="2:7" ht="16.5" thickBot="1" x14ac:dyDescent="0.3">
      <c r="B4" s="230"/>
      <c r="C4" s="230"/>
      <c r="D4" s="230"/>
      <c r="E4" s="231"/>
      <c r="F4" s="230"/>
      <c r="G4" s="230"/>
    </row>
    <row r="5" spans="2:7" ht="15.75" thickBot="1" x14ac:dyDescent="0.3">
      <c r="B5" s="820"/>
      <c r="C5" s="820"/>
      <c r="D5" s="821" t="s">
        <v>68</v>
      </c>
      <c r="E5" s="822" t="s">
        <v>69</v>
      </c>
      <c r="F5" s="233"/>
      <c r="G5" s="232"/>
    </row>
    <row r="6" spans="2:7" ht="16.5" thickBot="1" x14ac:dyDescent="0.3">
      <c r="B6" s="823"/>
      <c r="C6" s="823"/>
      <c r="D6" s="1282" t="s">
        <v>645</v>
      </c>
      <c r="E6" s="1283"/>
      <c r="F6" s="230"/>
      <c r="G6" s="230"/>
    </row>
    <row r="7" spans="2:7" ht="24" customHeight="1" thickBot="1" x14ac:dyDescent="0.3">
      <c r="B7" s="823"/>
      <c r="C7" s="823"/>
      <c r="D7" s="824" t="s">
        <v>646</v>
      </c>
      <c r="E7" s="825" t="s">
        <v>647</v>
      </c>
      <c r="F7" s="230"/>
      <c r="G7" s="230"/>
    </row>
    <row r="8" spans="2:7" ht="16.5" thickBot="1" x14ac:dyDescent="0.3">
      <c r="B8" s="234" t="s">
        <v>595</v>
      </c>
      <c r="C8" s="235" t="s">
        <v>648</v>
      </c>
      <c r="D8" s="650"/>
      <c r="E8" s="651"/>
      <c r="F8" s="230"/>
      <c r="G8" s="230"/>
    </row>
    <row r="9" spans="2:7" ht="16.5" thickBot="1" x14ac:dyDescent="0.3">
      <c r="B9" s="238" t="s">
        <v>597</v>
      </c>
      <c r="C9" s="239" t="s">
        <v>649</v>
      </c>
      <c r="D9" s="650">
        <v>2263642</v>
      </c>
      <c r="E9" s="651">
        <v>0</v>
      </c>
      <c r="F9" s="230"/>
      <c r="G9" s="230"/>
    </row>
    <row r="10" spans="2:7" ht="16.5" thickBot="1" x14ac:dyDescent="0.3">
      <c r="B10" s="240" t="s">
        <v>599</v>
      </c>
      <c r="C10" s="241" t="s">
        <v>650</v>
      </c>
      <c r="D10" s="650">
        <v>2263642</v>
      </c>
      <c r="E10" s="651">
        <v>0</v>
      </c>
      <c r="F10" s="230"/>
      <c r="G10" s="230"/>
    </row>
    <row r="11" spans="2:7" ht="16.5" thickBot="1" x14ac:dyDescent="0.3">
      <c r="B11" s="240" t="s">
        <v>601</v>
      </c>
      <c r="C11" s="241" t="s">
        <v>651</v>
      </c>
      <c r="D11" s="650"/>
      <c r="E11" s="651"/>
      <c r="F11" s="230"/>
      <c r="G11" s="230"/>
    </row>
    <row r="12" spans="2:7" ht="16.5" thickBot="1" x14ac:dyDescent="0.3">
      <c r="B12" s="240" t="s">
        <v>603</v>
      </c>
      <c r="C12" s="241" t="s">
        <v>652</v>
      </c>
      <c r="D12" s="650"/>
      <c r="E12" s="651"/>
      <c r="F12" s="230"/>
      <c r="G12" s="230"/>
    </row>
    <row r="13" spans="2:7" ht="16.5" thickBot="1" x14ac:dyDescent="0.3">
      <c r="B13" s="240" t="s">
        <v>605</v>
      </c>
      <c r="C13" s="241" t="s">
        <v>653</v>
      </c>
      <c r="D13" s="650"/>
      <c r="E13" s="651"/>
      <c r="F13" s="230"/>
      <c r="G13" s="230"/>
    </row>
    <row r="14" spans="2:7" ht="16.5" thickBot="1" x14ac:dyDescent="0.3">
      <c r="B14" s="240" t="s">
        <v>607</v>
      </c>
      <c r="C14" s="241" t="s">
        <v>654</v>
      </c>
      <c r="D14" s="650"/>
      <c r="E14" s="651"/>
      <c r="F14" s="230"/>
      <c r="G14" s="230"/>
    </row>
    <row r="15" spans="2:7" ht="16.5" thickBot="1" x14ac:dyDescent="0.3">
      <c r="B15" s="242" t="s">
        <v>609</v>
      </c>
      <c r="C15" s="243" t="s">
        <v>464</v>
      </c>
      <c r="D15" s="650">
        <v>2263642</v>
      </c>
      <c r="E15" s="652">
        <v>0</v>
      </c>
      <c r="F15" s="230"/>
      <c r="G15" s="230"/>
    </row>
    <row r="16" spans="2:7" ht="15.75" x14ac:dyDescent="0.25">
      <c r="B16" s="230"/>
      <c r="C16" s="230"/>
      <c r="D16" s="230"/>
      <c r="E16" s="245"/>
      <c r="F16" s="230"/>
      <c r="G16" s="230"/>
    </row>
    <row r="17" spans="2:7" ht="15.75" x14ac:dyDescent="0.25">
      <c r="B17" s="1284"/>
      <c r="C17" s="1284"/>
      <c r="D17" s="230"/>
      <c r="E17" s="230"/>
      <c r="F17" s="230"/>
      <c r="G17" s="230"/>
    </row>
    <row r="18" spans="2:7" ht="15.75" x14ac:dyDescent="0.25">
      <c r="B18" s="230"/>
      <c r="C18" s="230"/>
      <c r="D18" s="230"/>
      <c r="E18" s="230"/>
      <c r="F18" s="230"/>
      <c r="G18" s="230"/>
    </row>
    <row r="19" spans="2:7" ht="15.75" x14ac:dyDescent="0.25">
      <c r="B19" s="246"/>
      <c r="C19" s="230"/>
      <c r="D19" s="230"/>
      <c r="E19" s="230"/>
      <c r="F19" s="230"/>
      <c r="G19" s="230"/>
    </row>
    <row r="20" spans="2:7" x14ac:dyDescent="0.25">
      <c r="B20" s="1280"/>
      <c r="C20" s="1280"/>
      <c r="D20" s="1280"/>
      <c r="E20" s="1280"/>
      <c r="F20" s="1280"/>
      <c r="G20" s="1280"/>
    </row>
    <row r="21" spans="2:7" ht="36" customHeight="1" x14ac:dyDescent="0.25">
      <c r="B21" s="1280"/>
      <c r="C21" s="1280"/>
      <c r="D21" s="1280"/>
      <c r="E21" s="1280"/>
      <c r="F21" s="1280"/>
      <c r="G21" s="1280"/>
    </row>
    <row r="22" spans="2:7" ht="60" customHeight="1" x14ac:dyDescent="0.25">
      <c r="B22" s="1280"/>
      <c r="C22" s="1280"/>
      <c r="D22" s="1280"/>
      <c r="E22" s="1280"/>
      <c r="F22" s="1280"/>
      <c r="G22" s="1280"/>
    </row>
    <row r="23" spans="2:7" ht="15.75" x14ac:dyDescent="0.25">
      <c r="B23" s="230"/>
      <c r="C23" s="230"/>
      <c r="D23" s="230"/>
      <c r="E23" s="230"/>
      <c r="F23" s="230"/>
      <c r="G23" s="230"/>
    </row>
    <row r="24" spans="2:7" ht="15.75" x14ac:dyDescent="0.25">
      <c r="B24" s="246"/>
      <c r="C24" s="230"/>
      <c r="D24" s="230"/>
      <c r="E24" s="230"/>
      <c r="F24" s="230"/>
      <c r="G24" s="230"/>
    </row>
    <row r="25" spans="2:7" x14ac:dyDescent="0.25">
      <c r="B25" s="1280"/>
      <c r="C25" s="1280"/>
      <c r="D25" s="1280"/>
      <c r="E25" s="1280"/>
      <c r="F25" s="1280"/>
      <c r="G25" s="1280"/>
    </row>
    <row r="26" spans="2:7" ht="48" customHeight="1" x14ac:dyDescent="0.25">
      <c r="B26" s="1285"/>
      <c r="C26" s="1285"/>
      <c r="D26" s="1285"/>
      <c r="E26" s="1285"/>
      <c r="F26" s="1285"/>
      <c r="G26" s="1285"/>
    </row>
    <row r="27" spans="2:7" x14ac:dyDescent="0.25">
      <c r="B27" s="1280"/>
      <c r="C27" s="1280"/>
      <c r="D27" s="1280"/>
      <c r="E27" s="1280"/>
      <c r="F27" s="1280"/>
      <c r="G27" s="1280"/>
    </row>
    <row r="28" spans="2:7" x14ac:dyDescent="0.25">
      <c r="B28" s="1280"/>
      <c r="C28" s="1280"/>
      <c r="D28" s="1280"/>
      <c r="E28" s="1280"/>
      <c r="F28" s="1280"/>
      <c r="G28" s="1280"/>
    </row>
    <row r="29" spans="2:7" ht="96" customHeight="1" x14ac:dyDescent="0.25">
      <c r="B29" s="1280"/>
      <c r="C29" s="1280"/>
      <c r="D29" s="1280"/>
      <c r="E29" s="1280"/>
      <c r="F29" s="1280"/>
      <c r="G29" s="1280"/>
    </row>
    <row r="30" spans="2:7" x14ac:dyDescent="0.25">
      <c r="B30" s="1280"/>
      <c r="C30" s="1280"/>
      <c r="D30" s="1280"/>
      <c r="E30" s="1280"/>
      <c r="F30" s="1280"/>
      <c r="G30" s="1280"/>
    </row>
    <row r="31" spans="2:7" ht="36" customHeight="1" x14ac:dyDescent="0.25">
      <c r="B31" s="1280"/>
      <c r="C31" s="1280"/>
      <c r="D31" s="1280"/>
      <c r="E31" s="1280"/>
      <c r="F31" s="1280"/>
      <c r="G31" s="1280"/>
    </row>
    <row r="32" spans="2:7" x14ac:dyDescent="0.25">
      <c r="B32" s="1280"/>
      <c r="C32" s="1280"/>
      <c r="D32" s="1280"/>
      <c r="E32" s="1280"/>
      <c r="F32" s="1280"/>
      <c r="G32" s="1280"/>
    </row>
    <row r="33" spans="2:7" ht="60" customHeight="1" x14ac:dyDescent="0.25">
      <c r="B33" s="1280"/>
      <c r="C33" s="1280"/>
      <c r="D33" s="1280"/>
      <c r="E33" s="1280"/>
      <c r="F33" s="1280"/>
      <c r="G33" s="1280"/>
    </row>
    <row r="34" spans="2:7" x14ac:dyDescent="0.25">
      <c r="B34" s="1280"/>
      <c r="C34" s="1280"/>
      <c r="D34" s="1280"/>
      <c r="E34" s="1280"/>
      <c r="F34" s="1280"/>
      <c r="G34" s="1280"/>
    </row>
    <row r="35" spans="2:7" ht="24" customHeight="1" x14ac:dyDescent="0.25">
      <c r="B35" s="1280"/>
      <c r="C35" s="1280"/>
      <c r="D35" s="1280"/>
      <c r="E35" s="1280"/>
      <c r="F35" s="1280"/>
      <c r="G35" s="1280"/>
    </row>
    <row r="36" spans="2:7" x14ac:dyDescent="0.25">
      <c r="B36" s="1280"/>
      <c r="C36" s="1280"/>
      <c r="D36" s="1280"/>
      <c r="E36" s="1280"/>
      <c r="F36" s="1280"/>
      <c r="G36" s="1280"/>
    </row>
    <row r="37" spans="2:7" ht="24" customHeight="1" x14ac:dyDescent="0.25">
      <c r="B37" s="1280"/>
      <c r="C37" s="1280"/>
      <c r="D37" s="1280"/>
      <c r="E37" s="1280"/>
      <c r="F37" s="1280"/>
      <c r="G37" s="1280"/>
    </row>
    <row r="38" spans="2:7" x14ac:dyDescent="0.25">
      <c r="B38" s="1280"/>
      <c r="C38" s="1280"/>
      <c r="D38" s="1280"/>
      <c r="E38" s="1280"/>
      <c r="F38" s="1280"/>
      <c r="G38" s="1280"/>
    </row>
    <row r="39" spans="2:7" ht="60" customHeight="1" x14ac:dyDescent="0.25">
      <c r="B39" s="1280"/>
      <c r="C39" s="1280"/>
      <c r="D39" s="1280"/>
      <c r="E39" s="1280"/>
      <c r="F39" s="1280"/>
      <c r="G39" s="1280"/>
    </row>
    <row r="40" spans="2:7" x14ac:dyDescent="0.25">
      <c r="B40" s="1280"/>
      <c r="C40" s="1280"/>
      <c r="D40" s="1280"/>
      <c r="E40" s="1280"/>
      <c r="F40" s="1280"/>
      <c r="G40" s="1280"/>
    </row>
  </sheetData>
  <mergeCells count="22">
    <mergeCell ref="B30:G30"/>
    <mergeCell ref="B2:E3"/>
    <mergeCell ref="D6:E6"/>
    <mergeCell ref="B17:C17"/>
    <mergeCell ref="B20:G20"/>
    <mergeCell ref="B21:G21"/>
    <mergeCell ref="B22:G22"/>
    <mergeCell ref="B25:G25"/>
    <mergeCell ref="B26:G26"/>
    <mergeCell ref="B27:G27"/>
    <mergeCell ref="B28:G28"/>
    <mergeCell ref="B29:G29"/>
    <mergeCell ref="B37:G37"/>
    <mergeCell ref="B38:G38"/>
    <mergeCell ref="B39:G39"/>
    <mergeCell ref="B40:G40"/>
    <mergeCell ref="B31:G31"/>
    <mergeCell ref="B32:G32"/>
    <mergeCell ref="B33:G33"/>
    <mergeCell ref="B34:G34"/>
    <mergeCell ref="B35:G35"/>
    <mergeCell ref="B36:G36"/>
  </mergeCell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88B9-2814-4975-886B-FDEFBBCBDFC0}">
  <sheetPr codeName="Sheet59">
    <tabColor rgb="FF00A976"/>
  </sheetPr>
  <dimension ref="B1:R34"/>
  <sheetViews>
    <sheetView showGridLines="0" zoomScale="85" zoomScaleNormal="85" workbookViewId="0"/>
  </sheetViews>
  <sheetFormatPr defaultColWidth="8" defaultRowHeight="15" x14ac:dyDescent="0.25"/>
  <cols>
    <col min="1" max="1" width="3.125" style="224" customWidth="1"/>
    <col min="2" max="2" width="4.25" style="224" bestFit="1" customWidth="1"/>
    <col min="3" max="3" width="27.375" style="224" bestFit="1" customWidth="1"/>
    <col min="4" max="5" width="15.5" style="224" bestFit="1" customWidth="1"/>
    <col min="6" max="7" width="13.625" style="224" bestFit="1" customWidth="1"/>
    <col min="8" max="8" width="8" style="224"/>
    <col min="9" max="10" width="13.625" style="224" bestFit="1" customWidth="1"/>
    <col min="11" max="13" width="11.75" style="224" bestFit="1" customWidth="1"/>
    <col min="14" max="14" width="8" style="224"/>
    <col min="15" max="16" width="11.75" style="224" bestFit="1" customWidth="1"/>
    <col min="17" max="17" width="15.5" style="224" bestFit="1" customWidth="1"/>
    <col min="18" max="18" width="17.375" style="224" bestFit="1" customWidth="1"/>
    <col min="19" max="16384" width="8" style="224"/>
  </cols>
  <sheetData>
    <row r="1" spans="2:18" ht="9.9499999999999993" customHeight="1" x14ac:dyDescent="0.25"/>
    <row r="2" spans="2:18" ht="20.25" x14ac:dyDescent="0.25">
      <c r="B2" s="1272" t="s">
        <v>22</v>
      </c>
      <c r="C2" s="1272"/>
      <c r="D2" s="1272"/>
      <c r="E2" s="1272"/>
      <c r="F2" s="1272"/>
      <c r="G2" s="1272"/>
      <c r="H2" s="1272"/>
      <c r="I2" s="1272"/>
      <c r="J2" s="1272"/>
      <c r="K2" s="1272"/>
      <c r="L2" s="1272"/>
      <c r="M2" s="1272"/>
      <c r="N2" s="1272"/>
      <c r="O2" s="1272"/>
      <c r="P2" s="1272"/>
      <c r="Q2" s="1272"/>
      <c r="R2" s="1272"/>
    </row>
    <row r="3" spans="2:18" ht="15.75" x14ac:dyDescent="0.25">
      <c r="B3" s="1497"/>
      <c r="C3" s="1497"/>
      <c r="D3" s="1497"/>
      <c r="E3" s="1497"/>
      <c r="F3" s="1497"/>
      <c r="G3" s="1497"/>
      <c r="H3" s="1497"/>
      <c r="I3" s="1497"/>
      <c r="J3" s="1497"/>
      <c r="K3" s="1497"/>
      <c r="L3" s="653"/>
      <c r="M3" s="653"/>
      <c r="N3" s="654"/>
      <c r="O3" s="654"/>
      <c r="P3" s="654"/>
      <c r="Q3" s="654"/>
      <c r="R3" s="654"/>
    </row>
    <row r="4" spans="2:18" x14ac:dyDescent="0.25">
      <c r="B4" s="1"/>
      <c r="C4" s="1"/>
      <c r="D4" s="805" t="s">
        <v>68</v>
      </c>
      <c r="E4" s="805" t="s">
        <v>69</v>
      </c>
      <c r="F4" s="805" t="s">
        <v>70</v>
      </c>
      <c r="G4" s="805" t="s">
        <v>71</v>
      </c>
      <c r="H4" s="805" t="s">
        <v>72</v>
      </c>
      <c r="I4" s="805" t="s">
        <v>189</v>
      </c>
      <c r="J4" s="805" t="s">
        <v>214</v>
      </c>
      <c r="K4" s="805" t="s">
        <v>257</v>
      </c>
      <c r="L4" s="805" t="s">
        <v>253</v>
      </c>
      <c r="M4" s="805" t="s">
        <v>255</v>
      </c>
      <c r="N4" s="805" t="s">
        <v>614</v>
      </c>
      <c r="O4" s="805" t="s">
        <v>615</v>
      </c>
      <c r="P4" s="805" t="s">
        <v>655</v>
      </c>
      <c r="Q4" s="805" t="s">
        <v>656</v>
      </c>
      <c r="R4" s="805" t="s">
        <v>657</v>
      </c>
    </row>
    <row r="5" spans="2:18" x14ac:dyDescent="0.25">
      <c r="B5" s="1"/>
      <c r="C5" s="1"/>
      <c r="D5" s="1498" t="s">
        <v>658</v>
      </c>
      <c r="E5" s="1499"/>
      <c r="F5" s="1499"/>
      <c r="G5" s="1499"/>
      <c r="H5" s="1499"/>
      <c r="I5" s="1500"/>
      <c r="J5" s="1290" t="s">
        <v>659</v>
      </c>
      <c r="K5" s="1501"/>
      <c r="L5" s="1501"/>
      <c r="M5" s="1501"/>
      <c r="N5" s="1501"/>
      <c r="O5" s="1502"/>
      <c r="P5" s="1493" t="s">
        <v>660</v>
      </c>
      <c r="Q5" s="1258" t="s">
        <v>661</v>
      </c>
      <c r="R5" s="1300"/>
    </row>
    <row r="6" spans="2:18" x14ac:dyDescent="0.25">
      <c r="B6" s="1"/>
      <c r="C6" s="1"/>
      <c r="D6" s="1264" t="s">
        <v>617</v>
      </c>
      <c r="E6" s="1265"/>
      <c r="F6" s="1266"/>
      <c r="G6" s="1264" t="s">
        <v>618</v>
      </c>
      <c r="H6" s="1265"/>
      <c r="I6" s="1266"/>
      <c r="J6" s="1267" t="s">
        <v>662</v>
      </c>
      <c r="K6" s="1260"/>
      <c r="L6" s="1261"/>
      <c r="M6" s="1294" t="s">
        <v>663</v>
      </c>
      <c r="N6" s="1295"/>
      <c r="O6" s="1296"/>
      <c r="P6" s="1494"/>
      <c r="Q6" s="1493" t="s">
        <v>664</v>
      </c>
      <c r="R6" s="1493" t="s">
        <v>665</v>
      </c>
    </row>
    <row r="7" spans="2:18" x14ac:dyDescent="0.25">
      <c r="B7" s="1"/>
      <c r="C7" s="1"/>
      <c r="D7" s="1291"/>
      <c r="E7" s="1292"/>
      <c r="F7" s="1293"/>
      <c r="G7" s="1291"/>
      <c r="H7" s="1292"/>
      <c r="I7" s="1293"/>
      <c r="J7" s="1268"/>
      <c r="K7" s="1503"/>
      <c r="L7" s="1269"/>
      <c r="M7" s="1297"/>
      <c r="N7" s="1298"/>
      <c r="O7" s="1299"/>
      <c r="P7" s="1494"/>
      <c r="Q7" s="1494"/>
      <c r="R7" s="1494"/>
    </row>
    <row r="8" spans="2:18" x14ac:dyDescent="0.25">
      <c r="B8" s="1"/>
      <c r="C8" s="1"/>
      <c r="D8" s="1291"/>
      <c r="E8" s="1292"/>
      <c r="F8" s="1293"/>
      <c r="G8" s="1291"/>
      <c r="H8" s="1292"/>
      <c r="I8" s="1293"/>
      <c r="J8" s="1268"/>
      <c r="K8" s="1503"/>
      <c r="L8" s="1269"/>
      <c r="M8" s="1297"/>
      <c r="N8" s="1298"/>
      <c r="O8" s="1299"/>
      <c r="P8" s="1494"/>
      <c r="Q8" s="1494"/>
      <c r="R8" s="1494"/>
    </row>
    <row r="9" spans="2:18" ht="30.75" thickBot="1" x14ac:dyDescent="0.3">
      <c r="B9" s="1" t="s">
        <v>73</v>
      </c>
      <c r="C9" s="1"/>
      <c r="D9" s="810"/>
      <c r="E9" s="811" t="s">
        <v>666</v>
      </c>
      <c r="F9" s="811" t="s">
        <v>667</v>
      </c>
      <c r="G9" s="810"/>
      <c r="H9" s="811" t="s">
        <v>667</v>
      </c>
      <c r="I9" s="811" t="s">
        <v>668</v>
      </c>
      <c r="J9" s="810"/>
      <c r="K9" s="811" t="s">
        <v>666</v>
      </c>
      <c r="L9" s="811" t="s">
        <v>667</v>
      </c>
      <c r="M9" s="810"/>
      <c r="N9" s="811" t="s">
        <v>667</v>
      </c>
      <c r="O9" s="811" t="s">
        <v>668</v>
      </c>
      <c r="P9" s="1494"/>
      <c r="Q9" s="1494"/>
      <c r="R9" s="1494"/>
    </row>
    <row r="10" spans="2:18" ht="21.75" thickBot="1" x14ac:dyDescent="0.3">
      <c r="B10" s="655" t="s">
        <v>593</v>
      </c>
      <c r="C10" s="226" t="s">
        <v>629</v>
      </c>
      <c r="D10" s="645">
        <v>7413.8769186700001</v>
      </c>
      <c r="E10" s="645">
        <v>7413.8769186700001</v>
      </c>
      <c r="F10" s="645">
        <v>0</v>
      </c>
      <c r="G10" s="645">
        <v>0</v>
      </c>
      <c r="H10" s="645">
        <v>0</v>
      </c>
      <c r="I10" s="645">
        <v>0</v>
      </c>
      <c r="J10" s="645">
        <v>0</v>
      </c>
      <c r="K10" s="645">
        <v>0</v>
      </c>
      <c r="L10" s="645">
        <v>0</v>
      </c>
      <c r="M10" s="645">
        <v>0</v>
      </c>
      <c r="N10" s="645">
        <v>0</v>
      </c>
      <c r="O10" s="645">
        <v>0</v>
      </c>
      <c r="P10" s="645">
        <v>0</v>
      </c>
      <c r="Q10" s="645">
        <v>0</v>
      </c>
      <c r="R10" s="645">
        <v>0</v>
      </c>
    </row>
    <row r="11" spans="2:18" ht="15.75" thickBot="1" x14ac:dyDescent="0.3">
      <c r="B11" s="225" t="s">
        <v>595</v>
      </c>
      <c r="C11" s="226" t="s">
        <v>596</v>
      </c>
      <c r="D11" s="645">
        <v>353393.90421504201</v>
      </c>
      <c r="E11" s="645">
        <v>345477.29918905202</v>
      </c>
      <c r="F11" s="645">
        <v>7916.6050259899848</v>
      </c>
      <c r="G11" s="645">
        <v>3118.9412845099996</v>
      </c>
      <c r="H11" s="645">
        <v>0</v>
      </c>
      <c r="I11" s="645">
        <v>3118.9412845099996</v>
      </c>
      <c r="J11" s="645">
        <v>1175.3952814299948</v>
      </c>
      <c r="K11" s="645">
        <v>735.23601792999511</v>
      </c>
      <c r="L11" s="645">
        <v>440.15926349999967</v>
      </c>
      <c r="M11" s="645">
        <v>265.88605354000003</v>
      </c>
      <c r="N11" s="645">
        <v>0</v>
      </c>
      <c r="O11" s="645">
        <v>265.88605354000003</v>
      </c>
      <c r="P11" s="645">
        <v>0</v>
      </c>
      <c r="Q11" s="645">
        <v>349997.48014688195</v>
      </c>
      <c r="R11" s="645">
        <v>2853.0552309699992</v>
      </c>
    </row>
    <row r="12" spans="2:18" ht="15.75" thickBot="1" x14ac:dyDescent="0.3">
      <c r="B12" s="225" t="s">
        <v>597</v>
      </c>
      <c r="C12" s="227" t="s">
        <v>598</v>
      </c>
      <c r="D12" s="645">
        <v>0</v>
      </c>
      <c r="E12" s="645">
        <v>0</v>
      </c>
      <c r="F12" s="645">
        <v>0</v>
      </c>
      <c r="G12" s="645">
        <v>0</v>
      </c>
      <c r="H12" s="645">
        <v>0</v>
      </c>
      <c r="I12" s="645">
        <v>0</v>
      </c>
      <c r="J12" s="645">
        <v>0</v>
      </c>
      <c r="K12" s="645">
        <v>0</v>
      </c>
      <c r="L12" s="645">
        <v>0</v>
      </c>
      <c r="M12" s="645">
        <v>0</v>
      </c>
      <c r="N12" s="645">
        <v>0</v>
      </c>
      <c r="O12" s="645">
        <v>0</v>
      </c>
      <c r="P12" s="645">
        <v>0</v>
      </c>
      <c r="Q12" s="645">
        <v>0</v>
      </c>
      <c r="R12" s="645">
        <v>0</v>
      </c>
    </row>
    <row r="13" spans="2:18" ht="15.75" thickBot="1" x14ac:dyDescent="0.3">
      <c r="B13" s="225" t="s">
        <v>599</v>
      </c>
      <c r="C13" s="227" t="s">
        <v>600</v>
      </c>
      <c r="D13" s="645">
        <v>145.81626813000008</v>
      </c>
      <c r="E13" s="645">
        <v>145.81626813000008</v>
      </c>
      <c r="F13" s="645">
        <v>0</v>
      </c>
      <c r="G13" s="645">
        <v>0</v>
      </c>
      <c r="H13" s="645">
        <v>0</v>
      </c>
      <c r="I13" s="645">
        <v>0</v>
      </c>
      <c r="J13" s="645">
        <v>3.731700000000002E-4</v>
      </c>
      <c r="K13" s="645">
        <v>3.731700000000002E-4</v>
      </c>
      <c r="L13" s="645">
        <v>0</v>
      </c>
      <c r="M13" s="645">
        <v>0</v>
      </c>
      <c r="N13" s="645">
        <v>0</v>
      </c>
      <c r="O13" s="645">
        <v>0</v>
      </c>
      <c r="P13" s="645">
        <v>0</v>
      </c>
      <c r="Q13" s="645">
        <v>145.81589496000009</v>
      </c>
      <c r="R13" s="645">
        <v>0</v>
      </c>
    </row>
    <row r="14" spans="2:18" ht="15.75" thickBot="1" x14ac:dyDescent="0.3">
      <c r="B14" s="225" t="s">
        <v>601</v>
      </c>
      <c r="C14" s="227" t="s">
        <v>602</v>
      </c>
      <c r="D14" s="645">
        <v>2402.2230456799994</v>
      </c>
      <c r="E14" s="645">
        <v>2400.9841622299996</v>
      </c>
      <c r="F14" s="645">
        <v>1.2388834499999999</v>
      </c>
      <c r="G14" s="645">
        <v>0</v>
      </c>
      <c r="H14" s="645">
        <v>0</v>
      </c>
      <c r="I14" s="645">
        <v>0</v>
      </c>
      <c r="J14" s="645">
        <v>0.56896760999999996</v>
      </c>
      <c r="K14" s="645">
        <v>0</v>
      </c>
      <c r="L14" s="645">
        <v>0.56896760999999996</v>
      </c>
      <c r="M14" s="645">
        <v>0</v>
      </c>
      <c r="N14" s="645">
        <v>0</v>
      </c>
      <c r="O14" s="645">
        <v>0</v>
      </c>
      <c r="P14" s="645">
        <v>0</v>
      </c>
      <c r="Q14" s="645">
        <v>7.8468903999999995</v>
      </c>
      <c r="R14" s="645">
        <v>0</v>
      </c>
    </row>
    <row r="15" spans="2:18" ht="15.75" thickBot="1" x14ac:dyDescent="0.3">
      <c r="B15" s="225" t="s">
        <v>603</v>
      </c>
      <c r="C15" s="227" t="s">
        <v>604</v>
      </c>
      <c r="D15" s="645">
        <v>1278.1426894799995</v>
      </c>
      <c r="E15" s="645">
        <v>1181.0989563599996</v>
      </c>
      <c r="F15" s="645">
        <v>97.043733119999985</v>
      </c>
      <c r="G15" s="645">
        <v>0.21666862999999997</v>
      </c>
      <c r="H15" s="645">
        <v>0</v>
      </c>
      <c r="I15" s="645">
        <v>0.21666862999999997</v>
      </c>
      <c r="J15" s="645">
        <v>0.67288734999999988</v>
      </c>
      <c r="K15" s="645">
        <v>0.66752126999999994</v>
      </c>
      <c r="L15" s="645">
        <v>5.3660799999999996E-3</v>
      </c>
      <c r="M15" s="645">
        <v>1.2428719999999999E-2</v>
      </c>
      <c r="N15" s="645">
        <v>0</v>
      </c>
      <c r="O15" s="645">
        <v>1.2428719999999999E-2</v>
      </c>
      <c r="P15" s="645">
        <v>0</v>
      </c>
      <c r="Q15" s="645">
        <v>1277.4698021299996</v>
      </c>
      <c r="R15" s="645">
        <v>0.20423990999999997</v>
      </c>
    </row>
    <row r="16" spans="2:18" ht="15.75" thickBot="1" x14ac:dyDescent="0.3">
      <c r="B16" s="225" t="s">
        <v>605</v>
      </c>
      <c r="C16" s="227" t="s">
        <v>606</v>
      </c>
      <c r="D16" s="645">
        <v>173745.21774046976</v>
      </c>
      <c r="E16" s="645">
        <v>171959.89219129973</v>
      </c>
      <c r="F16" s="645">
        <v>1785.3255491700002</v>
      </c>
      <c r="G16" s="645">
        <v>2080.2978118599995</v>
      </c>
      <c r="H16" s="645">
        <v>0</v>
      </c>
      <c r="I16" s="645">
        <v>2080.2978118599995</v>
      </c>
      <c r="J16" s="645">
        <v>613.80657744999985</v>
      </c>
      <c r="K16" s="645">
        <v>380.96572490999978</v>
      </c>
      <c r="L16" s="645">
        <v>232.84085253999999</v>
      </c>
      <c r="M16" s="645">
        <v>184.42370702000002</v>
      </c>
      <c r="N16" s="645">
        <v>0</v>
      </c>
      <c r="O16" s="645">
        <v>184.42370702000002</v>
      </c>
      <c r="P16" s="645">
        <v>0</v>
      </c>
      <c r="Q16" s="645">
        <v>173304.18956395972</v>
      </c>
      <c r="R16" s="645">
        <v>1895.8741048399995</v>
      </c>
    </row>
    <row r="17" spans="2:18" ht="15.75" thickBot="1" x14ac:dyDescent="0.3">
      <c r="B17" s="225" t="s">
        <v>607</v>
      </c>
      <c r="C17" s="656" t="s">
        <v>669</v>
      </c>
      <c r="D17" s="645">
        <v>46290.885550560022</v>
      </c>
      <c r="E17" s="645">
        <v>45491.133259050017</v>
      </c>
      <c r="F17" s="645">
        <v>799.75229150999985</v>
      </c>
      <c r="G17" s="645">
        <v>1021.3386143899997</v>
      </c>
      <c r="H17" s="645">
        <v>0</v>
      </c>
      <c r="I17" s="645">
        <v>1021.3386143899997</v>
      </c>
      <c r="J17" s="645">
        <v>99.421697339999781</v>
      </c>
      <c r="K17" s="645">
        <v>79.067230079999788</v>
      </c>
      <c r="L17" s="645">
        <v>20.354467259999989</v>
      </c>
      <c r="M17" s="645">
        <v>160.17515329000003</v>
      </c>
      <c r="N17" s="645">
        <v>0</v>
      </c>
      <c r="O17" s="645">
        <v>160.17515329000003</v>
      </c>
      <c r="P17" s="645">
        <v>0</v>
      </c>
      <c r="Q17" s="645">
        <v>46191.463853220019</v>
      </c>
      <c r="R17" s="645">
        <v>861.16346109999972</v>
      </c>
    </row>
    <row r="18" spans="2:18" ht="15.75" thickBot="1" x14ac:dyDescent="0.3">
      <c r="B18" s="225" t="s">
        <v>609</v>
      </c>
      <c r="C18" s="227" t="s">
        <v>608</v>
      </c>
      <c r="D18" s="645">
        <v>175822.50447128221</v>
      </c>
      <c r="E18" s="645">
        <v>169789.50761103226</v>
      </c>
      <c r="F18" s="645">
        <v>6032.9968602499848</v>
      </c>
      <c r="G18" s="645">
        <v>1038.42680402</v>
      </c>
      <c r="H18" s="645">
        <v>0</v>
      </c>
      <c r="I18" s="645">
        <v>1038.42680402</v>
      </c>
      <c r="J18" s="645">
        <v>560.34647584999504</v>
      </c>
      <c r="K18" s="645">
        <v>353.60239857999534</v>
      </c>
      <c r="L18" s="645">
        <v>206.74407726999965</v>
      </c>
      <c r="M18" s="645">
        <v>81.449917800000009</v>
      </c>
      <c r="N18" s="645">
        <v>0</v>
      </c>
      <c r="O18" s="645">
        <v>81.449917800000009</v>
      </c>
      <c r="P18" s="645">
        <v>0</v>
      </c>
      <c r="Q18" s="645">
        <v>175262.15799543224</v>
      </c>
      <c r="R18" s="645">
        <v>956.97688621999976</v>
      </c>
    </row>
    <row r="19" spans="2:18" ht="15.75" thickBot="1" x14ac:dyDescent="0.3">
      <c r="B19" s="225" t="s">
        <v>611</v>
      </c>
      <c r="C19" s="226" t="s">
        <v>631</v>
      </c>
      <c r="D19" s="645">
        <v>19288.139097570001</v>
      </c>
      <c r="E19" s="645">
        <v>19288.139097570001</v>
      </c>
      <c r="F19" s="645">
        <v>0</v>
      </c>
      <c r="G19" s="645">
        <v>0</v>
      </c>
      <c r="H19" s="645">
        <v>0</v>
      </c>
      <c r="I19" s="645">
        <v>0</v>
      </c>
      <c r="J19" s="645">
        <v>0</v>
      </c>
      <c r="K19" s="645">
        <v>0</v>
      </c>
      <c r="L19" s="645">
        <v>0</v>
      </c>
      <c r="M19" s="645">
        <v>0</v>
      </c>
      <c r="N19" s="645">
        <v>0</v>
      </c>
      <c r="O19" s="645">
        <v>0</v>
      </c>
      <c r="P19" s="645">
        <v>0</v>
      </c>
      <c r="Q19" s="645">
        <v>0</v>
      </c>
      <c r="R19" s="645">
        <v>0</v>
      </c>
    </row>
    <row r="20" spans="2:18" ht="15.75" thickBot="1" x14ac:dyDescent="0.3">
      <c r="B20" s="225" t="s">
        <v>613</v>
      </c>
      <c r="C20" s="227" t="s">
        <v>598</v>
      </c>
      <c r="D20" s="645">
        <v>0</v>
      </c>
      <c r="E20" s="645">
        <v>0</v>
      </c>
      <c r="F20" s="645">
        <v>0</v>
      </c>
      <c r="G20" s="645">
        <v>0</v>
      </c>
      <c r="H20" s="645">
        <v>0</v>
      </c>
      <c r="I20" s="645">
        <v>0</v>
      </c>
      <c r="J20" s="645">
        <v>0</v>
      </c>
      <c r="K20" s="645">
        <v>0</v>
      </c>
      <c r="L20" s="645">
        <v>0</v>
      </c>
      <c r="M20" s="645">
        <v>0</v>
      </c>
      <c r="N20" s="645">
        <v>0</v>
      </c>
      <c r="O20" s="645">
        <v>0</v>
      </c>
      <c r="P20" s="645">
        <v>0</v>
      </c>
      <c r="Q20" s="645">
        <v>0</v>
      </c>
      <c r="R20" s="645">
        <v>0</v>
      </c>
    </row>
    <row r="21" spans="2:18" ht="15.75" thickBot="1" x14ac:dyDescent="0.3">
      <c r="B21" s="225" t="s">
        <v>632</v>
      </c>
      <c r="C21" s="227" t="s">
        <v>600</v>
      </c>
      <c r="D21" s="645">
        <v>0</v>
      </c>
      <c r="E21" s="645">
        <v>0</v>
      </c>
      <c r="F21" s="645">
        <v>0</v>
      </c>
      <c r="G21" s="645">
        <v>0</v>
      </c>
      <c r="H21" s="645">
        <v>0</v>
      </c>
      <c r="I21" s="645">
        <v>0</v>
      </c>
      <c r="J21" s="645">
        <v>0</v>
      </c>
      <c r="K21" s="645">
        <v>0</v>
      </c>
      <c r="L21" s="645">
        <v>0</v>
      </c>
      <c r="M21" s="645">
        <v>0</v>
      </c>
      <c r="N21" s="645">
        <v>0</v>
      </c>
      <c r="O21" s="645">
        <v>0</v>
      </c>
      <c r="P21" s="645">
        <v>0</v>
      </c>
      <c r="Q21" s="645">
        <v>0</v>
      </c>
      <c r="R21" s="645">
        <v>0</v>
      </c>
    </row>
    <row r="22" spans="2:18" ht="15.75" thickBot="1" x14ac:dyDescent="0.3">
      <c r="B22" s="225" t="s">
        <v>633</v>
      </c>
      <c r="C22" s="227" t="s">
        <v>602</v>
      </c>
      <c r="D22" s="645">
        <v>19288.139097570001</v>
      </c>
      <c r="E22" s="645">
        <v>19288.139097570001</v>
      </c>
      <c r="F22" s="645">
        <v>0</v>
      </c>
      <c r="G22" s="645">
        <v>0</v>
      </c>
      <c r="H22" s="645">
        <v>0</v>
      </c>
      <c r="I22" s="645">
        <v>0</v>
      </c>
      <c r="J22" s="645">
        <v>0</v>
      </c>
      <c r="K22" s="645">
        <v>0</v>
      </c>
      <c r="L22" s="645">
        <v>0</v>
      </c>
      <c r="M22" s="645">
        <v>0</v>
      </c>
      <c r="N22" s="645">
        <v>0</v>
      </c>
      <c r="O22" s="645">
        <v>0</v>
      </c>
      <c r="P22" s="645">
        <v>0</v>
      </c>
      <c r="Q22" s="645">
        <v>0</v>
      </c>
      <c r="R22" s="645">
        <v>0</v>
      </c>
    </row>
    <row r="23" spans="2:18" ht="15.75" thickBot="1" x14ac:dyDescent="0.3">
      <c r="B23" s="225" t="s">
        <v>634</v>
      </c>
      <c r="C23" s="227" t="s">
        <v>604</v>
      </c>
      <c r="D23" s="645">
        <v>0</v>
      </c>
      <c r="E23" s="645">
        <v>0</v>
      </c>
      <c r="F23" s="645">
        <v>0</v>
      </c>
      <c r="G23" s="645">
        <v>0</v>
      </c>
      <c r="H23" s="645">
        <v>0</v>
      </c>
      <c r="I23" s="645">
        <v>0</v>
      </c>
      <c r="J23" s="645">
        <v>0</v>
      </c>
      <c r="K23" s="645">
        <v>0</v>
      </c>
      <c r="L23" s="645">
        <v>0</v>
      </c>
      <c r="M23" s="645">
        <v>0</v>
      </c>
      <c r="N23" s="645">
        <v>0</v>
      </c>
      <c r="O23" s="645">
        <v>0</v>
      </c>
      <c r="P23" s="645">
        <v>0</v>
      </c>
      <c r="Q23" s="645">
        <v>0</v>
      </c>
      <c r="R23" s="645">
        <v>0</v>
      </c>
    </row>
    <row r="24" spans="2:18" ht="15.75" thickBot="1" x14ac:dyDescent="0.3">
      <c r="B24" s="225" t="s">
        <v>635</v>
      </c>
      <c r="C24" s="227" t="s">
        <v>606</v>
      </c>
      <c r="D24" s="645">
        <v>0</v>
      </c>
      <c r="E24" s="645">
        <v>0</v>
      </c>
      <c r="F24" s="645">
        <v>0</v>
      </c>
      <c r="G24" s="645">
        <v>0</v>
      </c>
      <c r="H24" s="645">
        <v>0</v>
      </c>
      <c r="I24" s="645">
        <v>0</v>
      </c>
      <c r="J24" s="645">
        <v>0</v>
      </c>
      <c r="K24" s="645">
        <v>0</v>
      </c>
      <c r="L24" s="645">
        <v>0</v>
      </c>
      <c r="M24" s="645">
        <v>0</v>
      </c>
      <c r="N24" s="645">
        <v>0</v>
      </c>
      <c r="O24" s="645">
        <v>0</v>
      </c>
      <c r="P24" s="645">
        <v>0</v>
      </c>
      <c r="Q24" s="645">
        <v>0</v>
      </c>
      <c r="R24" s="645">
        <v>0</v>
      </c>
    </row>
    <row r="25" spans="2:18" ht="15.75" thickBot="1" x14ac:dyDescent="0.3">
      <c r="B25" s="225" t="s">
        <v>636</v>
      </c>
      <c r="C25" s="226" t="s">
        <v>637</v>
      </c>
      <c r="D25" s="645">
        <v>12337.008249779998</v>
      </c>
      <c r="E25" s="645">
        <v>12337.008249779998</v>
      </c>
      <c r="F25" s="645">
        <v>0</v>
      </c>
      <c r="G25" s="645">
        <v>9.5984829999999993E-2</v>
      </c>
      <c r="H25" s="645">
        <v>0</v>
      </c>
      <c r="I25" s="645">
        <v>9.5984829999999993E-2</v>
      </c>
      <c r="J25" s="645">
        <v>10.002133550000012</v>
      </c>
      <c r="K25" s="645">
        <v>6.7617930100000105</v>
      </c>
      <c r="L25" s="645">
        <v>3.24034054</v>
      </c>
      <c r="M25" s="645">
        <v>0</v>
      </c>
      <c r="N25" s="645">
        <v>0</v>
      </c>
      <c r="O25" s="645">
        <v>0</v>
      </c>
      <c r="P25" s="645">
        <v>0</v>
      </c>
      <c r="Q25" s="645">
        <v>0</v>
      </c>
      <c r="R25" s="645">
        <v>0</v>
      </c>
    </row>
    <row r="26" spans="2:18" ht="15.75" thickBot="1" x14ac:dyDescent="0.3">
      <c r="B26" s="225" t="s">
        <v>638</v>
      </c>
      <c r="C26" s="227" t="s">
        <v>598</v>
      </c>
      <c r="D26" s="645">
        <v>0</v>
      </c>
      <c r="E26" s="645">
        <v>0</v>
      </c>
      <c r="F26" s="645">
        <v>0</v>
      </c>
      <c r="G26" s="645">
        <v>0</v>
      </c>
      <c r="H26" s="645">
        <v>0</v>
      </c>
      <c r="I26" s="645">
        <v>0</v>
      </c>
      <c r="J26" s="645">
        <v>0</v>
      </c>
      <c r="K26" s="645">
        <v>0</v>
      </c>
      <c r="L26" s="645">
        <v>0</v>
      </c>
      <c r="M26" s="645">
        <v>0</v>
      </c>
      <c r="N26" s="645">
        <v>0</v>
      </c>
      <c r="O26" s="645">
        <v>0</v>
      </c>
      <c r="P26" s="645">
        <v>0</v>
      </c>
      <c r="Q26" s="645">
        <v>0</v>
      </c>
      <c r="R26" s="645">
        <v>0</v>
      </c>
    </row>
    <row r="27" spans="2:18" ht="15.75" thickBot="1" x14ac:dyDescent="0.3">
      <c r="B27" s="225" t="s">
        <v>639</v>
      </c>
      <c r="C27" s="227" t="s">
        <v>600</v>
      </c>
      <c r="D27" s="645">
        <v>0</v>
      </c>
      <c r="E27" s="645">
        <v>0</v>
      </c>
      <c r="F27" s="645">
        <v>0</v>
      </c>
      <c r="G27" s="645">
        <v>0</v>
      </c>
      <c r="H27" s="645">
        <v>0</v>
      </c>
      <c r="I27" s="645">
        <v>0</v>
      </c>
      <c r="J27" s="645">
        <v>0</v>
      </c>
      <c r="K27" s="645">
        <v>0</v>
      </c>
      <c r="L27" s="645">
        <v>0</v>
      </c>
      <c r="M27" s="645">
        <v>0</v>
      </c>
      <c r="N27" s="645">
        <v>0</v>
      </c>
      <c r="O27" s="645">
        <v>0</v>
      </c>
      <c r="P27" s="645">
        <v>0</v>
      </c>
      <c r="Q27" s="645">
        <v>0</v>
      </c>
      <c r="R27" s="645">
        <v>0</v>
      </c>
    </row>
    <row r="28" spans="2:18" ht="15.75" thickBot="1" x14ac:dyDescent="0.3">
      <c r="B28" s="225" t="s">
        <v>640</v>
      </c>
      <c r="C28" s="227" t="s">
        <v>602</v>
      </c>
      <c r="D28" s="645">
        <v>8.1504139999999996</v>
      </c>
      <c r="E28" s="645">
        <v>8.1504139999999996</v>
      </c>
      <c r="F28" s="645">
        <v>0</v>
      </c>
      <c r="G28" s="645">
        <v>0</v>
      </c>
      <c r="H28" s="645">
        <v>0</v>
      </c>
      <c r="I28" s="645">
        <v>0</v>
      </c>
      <c r="J28" s="645">
        <v>0</v>
      </c>
      <c r="K28" s="645">
        <v>0</v>
      </c>
      <c r="L28" s="645">
        <v>0</v>
      </c>
      <c r="M28" s="645">
        <v>0</v>
      </c>
      <c r="N28" s="645">
        <v>0</v>
      </c>
      <c r="O28" s="645">
        <v>0</v>
      </c>
      <c r="P28" s="645">
        <v>0</v>
      </c>
      <c r="Q28" s="645">
        <v>0</v>
      </c>
      <c r="R28" s="645">
        <v>0</v>
      </c>
    </row>
    <row r="29" spans="2:18" ht="15.75" thickBot="1" x14ac:dyDescent="0.3">
      <c r="B29" s="225" t="s">
        <v>641</v>
      </c>
      <c r="C29" s="227" t="s">
        <v>604</v>
      </c>
      <c r="D29" s="645">
        <v>8.3724118099999991</v>
      </c>
      <c r="E29" s="645">
        <v>8.3724118099999991</v>
      </c>
      <c r="F29" s="645">
        <v>0</v>
      </c>
      <c r="G29" s="645">
        <v>0</v>
      </c>
      <c r="H29" s="645">
        <v>0</v>
      </c>
      <c r="I29" s="645">
        <v>0</v>
      </c>
      <c r="J29" s="645">
        <v>0</v>
      </c>
      <c r="K29" s="645">
        <v>0</v>
      </c>
      <c r="L29" s="645">
        <v>0</v>
      </c>
      <c r="M29" s="645">
        <v>0</v>
      </c>
      <c r="N29" s="645">
        <v>0</v>
      </c>
      <c r="O29" s="645">
        <v>0</v>
      </c>
      <c r="P29" s="645">
        <v>0</v>
      </c>
      <c r="Q29" s="645">
        <v>0</v>
      </c>
      <c r="R29" s="645">
        <v>0</v>
      </c>
    </row>
    <row r="30" spans="2:18" ht="15.75" thickBot="1" x14ac:dyDescent="0.3">
      <c r="B30" s="225" t="s">
        <v>642</v>
      </c>
      <c r="C30" s="227" t="s">
        <v>606</v>
      </c>
      <c r="D30" s="645">
        <v>11418.670991589997</v>
      </c>
      <c r="E30" s="645">
        <v>11418.670991589997</v>
      </c>
      <c r="F30" s="645">
        <v>0</v>
      </c>
      <c r="G30" s="645">
        <v>0</v>
      </c>
      <c r="H30" s="645">
        <v>0</v>
      </c>
      <c r="I30" s="645">
        <v>0</v>
      </c>
      <c r="J30" s="645">
        <v>9.8361613900000116</v>
      </c>
      <c r="K30" s="645">
        <v>6.5958208500000106</v>
      </c>
      <c r="L30" s="645">
        <v>3.24034054</v>
      </c>
      <c r="M30" s="645">
        <v>0</v>
      </c>
      <c r="N30" s="645">
        <v>0</v>
      </c>
      <c r="O30" s="645">
        <v>0</v>
      </c>
      <c r="P30" s="645">
        <v>0</v>
      </c>
      <c r="Q30" s="645">
        <v>0</v>
      </c>
      <c r="R30" s="645">
        <v>0</v>
      </c>
    </row>
    <row r="31" spans="2:18" ht="15.75" thickBot="1" x14ac:dyDescent="0.3">
      <c r="B31" s="225" t="s">
        <v>643</v>
      </c>
      <c r="C31" s="227" t="s">
        <v>608</v>
      </c>
      <c r="D31" s="645">
        <v>901.81443237999872</v>
      </c>
      <c r="E31" s="645">
        <v>901.81443237999872</v>
      </c>
      <c r="F31" s="645">
        <v>0</v>
      </c>
      <c r="G31" s="645">
        <v>9.5984829999999993E-2</v>
      </c>
      <c r="H31" s="645">
        <v>0</v>
      </c>
      <c r="I31" s="645">
        <v>9.5984829999999993E-2</v>
      </c>
      <c r="J31" s="645">
        <v>0.16597215999999998</v>
      </c>
      <c r="K31" s="645">
        <v>0.16597215999999998</v>
      </c>
      <c r="L31" s="645">
        <v>0</v>
      </c>
      <c r="M31" s="645">
        <v>0</v>
      </c>
      <c r="N31" s="645">
        <v>0</v>
      </c>
      <c r="O31" s="645">
        <v>0</v>
      </c>
      <c r="P31" s="645">
        <v>0</v>
      </c>
      <c r="Q31" s="645">
        <v>0</v>
      </c>
      <c r="R31" s="645">
        <v>0</v>
      </c>
    </row>
    <row r="32" spans="2:18" ht="15.75" thickBot="1" x14ac:dyDescent="0.3">
      <c r="B32" s="225" t="s">
        <v>644</v>
      </c>
      <c r="C32" s="228" t="s">
        <v>464</v>
      </c>
      <c r="D32" s="645">
        <v>385019.05156239198</v>
      </c>
      <c r="E32" s="645">
        <v>377102.44653640199</v>
      </c>
      <c r="F32" s="645">
        <v>7916.6050259899848</v>
      </c>
      <c r="G32" s="645">
        <v>3119.0372693399995</v>
      </c>
      <c r="H32" s="645">
        <v>0</v>
      </c>
      <c r="I32" s="645">
        <v>3119.0372693399995</v>
      </c>
      <c r="J32" s="645">
        <v>1185.3974149799947</v>
      </c>
      <c r="K32" s="645">
        <v>741.99781093999502</v>
      </c>
      <c r="L32" s="645">
        <v>443.39960403999964</v>
      </c>
      <c r="M32" s="645">
        <v>265.88605354000003</v>
      </c>
      <c r="N32" s="645">
        <v>0</v>
      </c>
      <c r="O32" s="645">
        <v>265.88605354000003</v>
      </c>
      <c r="P32" s="645">
        <v>0</v>
      </c>
      <c r="Q32" s="645">
        <v>349997.48014688195</v>
      </c>
      <c r="R32" s="645">
        <v>2853.0552309699992</v>
      </c>
    </row>
    <row r="34" spans="5:5" x14ac:dyDescent="0.25">
      <c r="E34" s="229"/>
    </row>
  </sheetData>
  <mergeCells count="12">
    <mergeCell ref="Q6:Q9"/>
    <mergeCell ref="R6:R9"/>
    <mergeCell ref="B2:R2"/>
    <mergeCell ref="B3:K3"/>
    <mergeCell ref="D5:I5"/>
    <mergeCell ref="J5:O5"/>
    <mergeCell ref="P5:P9"/>
    <mergeCell ref="Q5:R5"/>
    <mergeCell ref="D6:F8"/>
    <mergeCell ref="G6:I8"/>
    <mergeCell ref="J6:L8"/>
    <mergeCell ref="M6:O8"/>
  </mergeCells>
  <pageMargins left="0.7" right="0.7" top="0.75" bottom="0.75" header="0.3" footer="0.3"/>
  <pageSetup paperSize="9"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F5619-BAC9-4980-9243-51945A031810}">
  <sheetPr>
    <tabColor rgb="FF00A976"/>
  </sheetPr>
  <dimension ref="A1:I41"/>
  <sheetViews>
    <sheetView showZeros="0" topLeftCell="A3" zoomScale="85" zoomScaleNormal="85" workbookViewId="0">
      <selection activeCell="D5" sqref="D5"/>
    </sheetView>
  </sheetViews>
  <sheetFormatPr defaultColWidth="8" defaultRowHeight="15" x14ac:dyDescent="0.25"/>
  <cols>
    <col min="1" max="1" width="3.125" style="155" customWidth="1"/>
    <col min="2" max="2" width="8" style="155" customWidth="1"/>
    <col min="3" max="3" width="42.875" style="155" customWidth="1"/>
    <col min="4" max="4" width="25" style="156" customWidth="1"/>
    <col min="5" max="5" width="20.75" style="156" customWidth="1"/>
    <col min="6" max="6" width="24.875" style="156" customWidth="1"/>
    <col min="7" max="16384" width="8" style="155"/>
  </cols>
  <sheetData>
    <row r="1" spans="1:9" ht="9.9499999999999993" customHeight="1" x14ac:dyDescent="0.25">
      <c r="A1" s="153"/>
      <c r="B1" s="153"/>
      <c r="C1" s="153"/>
      <c r="D1" s="154"/>
      <c r="E1" s="154"/>
      <c r="F1" s="154"/>
    </row>
    <row r="2" spans="1:9" ht="28.5" customHeight="1" x14ac:dyDescent="0.25">
      <c r="A2" s="153"/>
      <c r="B2" s="1233" t="s">
        <v>10</v>
      </c>
      <c r="C2" s="1233"/>
      <c r="D2" s="1233"/>
      <c r="E2" s="1233"/>
      <c r="F2" s="1233"/>
    </row>
    <row r="3" spans="1:9" x14ac:dyDescent="0.25">
      <c r="A3" s="153"/>
    </row>
    <row r="4" spans="1:9" ht="37.5" x14ac:dyDescent="0.25">
      <c r="A4" s="153"/>
      <c r="B4" s="157" t="s">
        <v>73</v>
      </c>
      <c r="C4" s="158"/>
      <c r="D4" s="1234" t="s">
        <v>429</v>
      </c>
      <c r="E4" s="1234"/>
      <c r="F4" s="687" t="s">
        <v>430</v>
      </c>
    </row>
    <row r="5" spans="1:9" ht="18.75" x14ac:dyDescent="0.25">
      <c r="A5" s="153"/>
      <c r="B5" s="159"/>
      <c r="C5" s="159"/>
      <c r="D5" s="160" t="s">
        <v>74</v>
      </c>
      <c r="E5" s="160" t="s">
        <v>75</v>
      </c>
      <c r="F5" s="687" t="str">
        <f>+D5</f>
        <v>31.12.2023</v>
      </c>
    </row>
    <row r="6" spans="1:9" x14ac:dyDescent="0.25">
      <c r="A6" s="153"/>
      <c r="B6" s="161">
        <v>1</v>
      </c>
      <c r="C6" s="162" t="s">
        <v>431</v>
      </c>
      <c r="D6" s="575">
        <v>158414.28605759999</v>
      </c>
      <c r="E6" s="575">
        <v>151551.87632342</v>
      </c>
      <c r="F6" s="575">
        <v>12673.142884608</v>
      </c>
    </row>
    <row r="7" spans="1:9" x14ac:dyDescent="0.25">
      <c r="A7" s="153"/>
      <c r="B7" s="161">
        <v>2</v>
      </c>
      <c r="C7" s="163" t="s">
        <v>432</v>
      </c>
      <c r="D7" s="575">
        <v>11318.579847880001</v>
      </c>
      <c r="E7" s="575">
        <v>9165.3813053799986</v>
      </c>
      <c r="F7" s="575">
        <v>905.48638783040008</v>
      </c>
    </row>
    <row r="8" spans="1:9" x14ac:dyDescent="0.25">
      <c r="A8" s="153"/>
      <c r="B8" s="161">
        <v>3</v>
      </c>
      <c r="C8" s="163" t="s">
        <v>433</v>
      </c>
      <c r="D8" s="575">
        <v>0</v>
      </c>
      <c r="E8" s="575">
        <v>0</v>
      </c>
      <c r="F8" s="575">
        <v>0</v>
      </c>
    </row>
    <row r="9" spans="1:9" x14ac:dyDescent="0.25">
      <c r="A9" s="153"/>
      <c r="B9" s="161">
        <v>4</v>
      </c>
      <c r="C9" s="163" t="s">
        <v>434</v>
      </c>
      <c r="D9" s="575"/>
      <c r="E9" s="575"/>
      <c r="F9" s="575">
        <v>0</v>
      </c>
    </row>
    <row r="10" spans="1:9" ht="30" x14ac:dyDescent="0.25">
      <c r="A10" s="153"/>
      <c r="B10" s="161" t="s">
        <v>435</v>
      </c>
      <c r="C10" s="163" t="s">
        <v>436</v>
      </c>
      <c r="D10" s="575"/>
      <c r="E10" s="575">
        <v>0</v>
      </c>
      <c r="F10" s="575">
        <v>0</v>
      </c>
    </row>
    <row r="11" spans="1:9" x14ac:dyDescent="0.25">
      <c r="A11" s="153"/>
      <c r="B11" s="161">
        <v>5</v>
      </c>
      <c r="C11" s="163" t="s">
        <v>437</v>
      </c>
      <c r="D11" s="575">
        <v>147095.70620972</v>
      </c>
      <c r="E11" s="575">
        <v>142386.49501804</v>
      </c>
      <c r="F11" s="575">
        <v>11767.656496777599</v>
      </c>
    </row>
    <row r="12" spans="1:9" x14ac:dyDescent="0.25">
      <c r="A12" s="153"/>
      <c r="B12" s="161">
        <v>6</v>
      </c>
      <c r="C12" s="162" t="s">
        <v>438</v>
      </c>
      <c r="D12" s="575">
        <v>8865.2659201400002</v>
      </c>
      <c r="E12" s="575">
        <v>11506.98806965</v>
      </c>
      <c r="F12" s="575">
        <v>709.22127361119999</v>
      </c>
      <c r="I12" s="164"/>
    </row>
    <row r="13" spans="1:9" x14ac:dyDescent="0.25">
      <c r="A13" s="153"/>
      <c r="B13" s="161">
        <v>7</v>
      </c>
      <c r="C13" s="163" t="s">
        <v>432</v>
      </c>
      <c r="D13" s="575"/>
      <c r="E13" s="575"/>
      <c r="F13" s="575">
        <v>0</v>
      </c>
    </row>
    <row r="14" spans="1:9" x14ac:dyDescent="0.25">
      <c r="A14" s="153"/>
      <c r="B14" s="161">
        <v>8</v>
      </c>
      <c r="C14" s="163" t="s">
        <v>439</v>
      </c>
      <c r="D14" s="575"/>
      <c r="E14" s="575"/>
      <c r="F14" s="575">
        <v>0</v>
      </c>
    </row>
    <row r="15" spans="1:9" x14ac:dyDescent="0.25">
      <c r="A15" s="153"/>
      <c r="B15" s="161" t="s">
        <v>100</v>
      </c>
      <c r="C15" s="163" t="s">
        <v>440</v>
      </c>
      <c r="D15" s="575"/>
      <c r="E15" s="575"/>
      <c r="F15" s="575">
        <v>0</v>
      </c>
    </row>
    <row r="16" spans="1:9" x14ac:dyDescent="0.25">
      <c r="A16" s="153"/>
      <c r="B16" s="161" t="s">
        <v>441</v>
      </c>
      <c r="C16" s="163" t="s">
        <v>442</v>
      </c>
      <c r="D16" s="575">
        <v>1266.4881253800002</v>
      </c>
      <c r="E16" s="575">
        <v>1566.98828824</v>
      </c>
      <c r="F16" s="575">
        <v>101.31905003040002</v>
      </c>
    </row>
    <row r="17" spans="1:6" x14ac:dyDescent="0.25">
      <c r="A17" s="153"/>
      <c r="B17" s="161">
        <v>9</v>
      </c>
      <c r="C17" s="163" t="s">
        <v>443</v>
      </c>
      <c r="D17" s="575">
        <v>7598.7777947599998</v>
      </c>
      <c r="E17" s="575">
        <v>9939.9997814100007</v>
      </c>
      <c r="F17" s="575">
        <v>607.90222358079996</v>
      </c>
    </row>
    <row r="18" spans="1:6" x14ac:dyDescent="0.25">
      <c r="A18" s="153"/>
      <c r="B18" s="161">
        <v>10</v>
      </c>
      <c r="C18" s="163" t="s">
        <v>205</v>
      </c>
      <c r="D18" s="575"/>
      <c r="E18" s="575"/>
      <c r="F18" s="575">
        <v>0</v>
      </c>
    </row>
    <row r="19" spans="1:6" x14ac:dyDescent="0.25">
      <c r="A19" s="153"/>
      <c r="B19" s="161">
        <v>11</v>
      </c>
      <c r="C19" s="163" t="s">
        <v>205</v>
      </c>
      <c r="D19" s="686"/>
      <c r="E19" s="686"/>
      <c r="F19" s="575">
        <v>0</v>
      </c>
    </row>
    <row r="20" spans="1:6" x14ac:dyDescent="0.25">
      <c r="A20" s="153"/>
      <c r="B20" s="161">
        <v>12</v>
      </c>
      <c r="C20" s="163" t="s">
        <v>205</v>
      </c>
      <c r="D20" s="686"/>
      <c r="E20" s="686"/>
      <c r="F20" s="575">
        <v>0</v>
      </c>
    </row>
    <row r="21" spans="1:6" x14ac:dyDescent="0.25">
      <c r="A21" s="153"/>
      <c r="B21" s="161">
        <v>13</v>
      </c>
      <c r="C21" s="163" t="s">
        <v>205</v>
      </c>
      <c r="D21" s="686"/>
      <c r="E21" s="686"/>
      <c r="F21" s="575">
        <v>0</v>
      </c>
    </row>
    <row r="22" spans="1:6" x14ac:dyDescent="0.25">
      <c r="A22" s="153"/>
      <c r="B22" s="161">
        <v>14</v>
      </c>
      <c r="C22" s="163" t="s">
        <v>205</v>
      </c>
      <c r="D22" s="686"/>
      <c r="E22" s="686"/>
      <c r="F22" s="575">
        <v>0</v>
      </c>
    </row>
    <row r="23" spans="1:6" x14ac:dyDescent="0.25">
      <c r="A23" s="153"/>
      <c r="B23" s="161">
        <v>15</v>
      </c>
      <c r="C23" s="162" t="s">
        <v>444</v>
      </c>
      <c r="D23" s="575">
        <v>5.2503500299999999</v>
      </c>
      <c r="E23" s="575">
        <v>0</v>
      </c>
      <c r="F23" s="575">
        <v>0.42002800239999999</v>
      </c>
    </row>
    <row r="24" spans="1:6" ht="30" x14ac:dyDescent="0.25">
      <c r="A24" s="153"/>
      <c r="B24" s="161">
        <v>16</v>
      </c>
      <c r="C24" s="162" t="s">
        <v>445</v>
      </c>
      <c r="D24" s="575">
        <v>1525.1315250999999</v>
      </c>
      <c r="E24" s="575">
        <v>1557.0348230000002</v>
      </c>
      <c r="F24" s="575">
        <v>122.010522008</v>
      </c>
    </row>
    <row r="25" spans="1:6" x14ac:dyDescent="0.25">
      <c r="A25" s="153"/>
      <c r="B25" s="161">
        <v>17</v>
      </c>
      <c r="C25" s="163" t="s">
        <v>446</v>
      </c>
      <c r="D25" s="575">
        <v>1525.1315250999999</v>
      </c>
      <c r="E25" s="575">
        <v>1557.0348230000002</v>
      </c>
      <c r="F25" s="575">
        <v>122.010522008</v>
      </c>
    </row>
    <row r="26" spans="1:6" x14ac:dyDescent="0.25">
      <c r="A26" s="153"/>
      <c r="B26" s="161">
        <v>18</v>
      </c>
      <c r="C26" s="163" t="s">
        <v>447</v>
      </c>
      <c r="D26" s="575"/>
      <c r="E26" s="575"/>
      <c r="F26" s="575">
        <v>0</v>
      </c>
    </row>
    <row r="27" spans="1:6" x14ac:dyDescent="0.25">
      <c r="A27" s="153"/>
      <c r="B27" s="161">
        <v>19</v>
      </c>
      <c r="C27" s="163" t="s">
        <v>448</v>
      </c>
      <c r="D27" s="575"/>
      <c r="E27" s="575"/>
      <c r="F27" s="575">
        <v>0</v>
      </c>
    </row>
    <row r="28" spans="1:6" x14ac:dyDescent="0.25">
      <c r="A28" s="153"/>
      <c r="B28" s="161" t="s">
        <v>449</v>
      </c>
      <c r="C28" s="163" t="s">
        <v>450</v>
      </c>
      <c r="D28" s="575"/>
      <c r="E28" s="575"/>
      <c r="F28" s="575">
        <v>0</v>
      </c>
    </row>
    <row r="29" spans="1:6" ht="30" x14ac:dyDescent="0.25">
      <c r="A29" s="153"/>
      <c r="B29" s="161">
        <v>20</v>
      </c>
      <c r="C29" s="162" t="s">
        <v>451</v>
      </c>
      <c r="D29" s="575">
        <v>9827.4164869799988</v>
      </c>
      <c r="E29" s="575">
        <v>8605.1372909999991</v>
      </c>
      <c r="F29" s="575">
        <v>786.19331895839991</v>
      </c>
    </row>
    <row r="30" spans="1:6" x14ac:dyDescent="0.25">
      <c r="A30" s="153"/>
      <c r="B30" s="161">
        <v>21</v>
      </c>
      <c r="C30" s="163" t="s">
        <v>432</v>
      </c>
      <c r="D30" s="575">
        <v>9827.4164869799988</v>
      </c>
      <c r="E30" s="575">
        <v>8605.1372909999991</v>
      </c>
      <c r="F30" s="575">
        <v>786.19331895839991</v>
      </c>
    </row>
    <row r="31" spans="1:6" x14ac:dyDescent="0.25">
      <c r="A31" s="153"/>
      <c r="B31" s="161">
        <v>22</v>
      </c>
      <c r="C31" s="163" t="s">
        <v>452</v>
      </c>
      <c r="D31" s="575"/>
      <c r="E31" s="575"/>
      <c r="F31" s="575">
        <v>0</v>
      </c>
    </row>
    <row r="32" spans="1:6" x14ac:dyDescent="0.25">
      <c r="A32" s="153"/>
      <c r="B32" s="161" t="s">
        <v>453</v>
      </c>
      <c r="C32" s="162" t="s">
        <v>454</v>
      </c>
      <c r="D32" s="575"/>
      <c r="E32" s="575"/>
      <c r="F32" s="575">
        <v>0</v>
      </c>
    </row>
    <row r="33" spans="1:6" x14ac:dyDescent="0.25">
      <c r="A33" s="153"/>
      <c r="B33" s="161">
        <v>23</v>
      </c>
      <c r="C33" s="162" t="s">
        <v>455</v>
      </c>
      <c r="D33" s="575">
        <v>15299.261260110001</v>
      </c>
      <c r="E33" s="575">
        <v>15147.06688511</v>
      </c>
      <c r="F33" s="575">
        <v>1223.9409008088001</v>
      </c>
    </row>
    <row r="34" spans="1:6" x14ac:dyDescent="0.25">
      <c r="A34" s="153"/>
      <c r="B34" s="161" t="s">
        <v>456</v>
      </c>
      <c r="C34" s="163" t="s">
        <v>457</v>
      </c>
      <c r="D34" s="575"/>
      <c r="E34" s="575"/>
      <c r="F34" s="575">
        <v>0</v>
      </c>
    </row>
    <row r="35" spans="1:6" x14ac:dyDescent="0.25">
      <c r="A35" s="153"/>
      <c r="B35" s="161" t="s">
        <v>458</v>
      </c>
      <c r="C35" s="163" t="s">
        <v>459</v>
      </c>
      <c r="D35" s="575">
        <v>15299.261260110001</v>
      </c>
      <c r="E35" s="575">
        <v>15147.06688511</v>
      </c>
      <c r="F35" s="575">
        <v>1223.9409008088001</v>
      </c>
    </row>
    <row r="36" spans="1:6" x14ac:dyDescent="0.25">
      <c r="A36" s="153"/>
      <c r="B36" s="161" t="s">
        <v>460</v>
      </c>
      <c r="C36" s="163" t="s">
        <v>461</v>
      </c>
      <c r="D36" s="575"/>
      <c r="E36" s="575"/>
      <c r="F36" s="575">
        <v>0</v>
      </c>
    </row>
    <row r="37" spans="1:6" ht="45" x14ac:dyDescent="0.25">
      <c r="A37" s="153"/>
      <c r="B37" s="165">
        <v>24</v>
      </c>
      <c r="C37" s="166" t="s">
        <v>462</v>
      </c>
      <c r="D37" s="575"/>
      <c r="E37" s="575"/>
      <c r="F37" s="575">
        <v>0</v>
      </c>
    </row>
    <row r="38" spans="1:6" x14ac:dyDescent="0.25">
      <c r="A38" s="153"/>
      <c r="B38" s="161"/>
      <c r="C38" s="167" t="s">
        <v>463</v>
      </c>
      <c r="D38" s="575">
        <v>31584</v>
      </c>
      <c r="E38" s="575">
        <v>32998</v>
      </c>
      <c r="F38" s="575">
        <v>2526.7200000000003</v>
      </c>
    </row>
    <row r="39" spans="1:6" x14ac:dyDescent="0.25">
      <c r="A39" s="153"/>
      <c r="B39" s="165">
        <v>29</v>
      </c>
      <c r="C39" s="166" t="s">
        <v>464</v>
      </c>
      <c r="D39" s="575">
        <v>225520.61159995999</v>
      </c>
      <c r="E39" s="575">
        <v>221366.10339217997</v>
      </c>
      <c r="F39" s="575">
        <v>18041.648927996801</v>
      </c>
    </row>
    <row r="40" spans="1:6" x14ac:dyDescent="0.25">
      <c r="A40" s="153"/>
    </row>
    <row r="41" spans="1:6" x14ac:dyDescent="0.25">
      <c r="D41" s="168"/>
    </row>
  </sheetData>
  <mergeCells count="2">
    <mergeCell ref="B2:F2"/>
    <mergeCell ref="D4:E4"/>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844C5-CB9B-4C7D-97DA-5EB77273C652}">
  <sheetPr>
    <tabColor rgb="FF00A976"/>
  </sheetPr>
  <dimension ref="B2:I9"/>
  <sheetViews>
    <sheetView workbookViewId="0">
      <selection activeCell="F16" sqref="F16"/>
    </sheetView>
  </sheetViews>
  <sheetFormatPr defaultRowHeight="15" x14ac:dyDescent="0.25"/>
  <cols>
    <col min="1" max="1" width="3.125" style="1189" customWidth="1"/>
    <col min="2" max="16384" width="9" style="1189"/>
  </cols>
  <sheetData>
    <row r="2" spans="2:9" ht="20.25" x14ac:dyDescent="0.25">
      <c r="B2" s="1205" t="s">
        <v>1595</v>
      </c>
      <c r="C2" s="1188"/>
      <c r="D2" s="1188"/>
      <c r="E2" s="1188"/>
      <c r="F2" s="1188"/>
      <c r="G2" s="1188"/>
      <c r="H2" s="1188"/>
      <c r="I2" s="1188"/>
    </row>
    <row r="4" spans="2:9" x14ac:dyDescent="0.25">
      <c r="B4" s="1206" t="s">
        <v>1588</v>
      </c>
      <c r="C4" s="1200"/>
      <c r="D4" s="1196" t="s">
        <v>68</v>
      </c>
      <c r="E4" s="1196" t="s">
        <v>69</v>
      </c>
      <c r="F4" s="1196" t="s">
        <v>70</v>
      </c>
      <c r="G4" s="1196" t="s">
        <v>71</v>
      </c>
      <c r="H4" s="1196" t="s">
        <v>72</v>
      </c>
      <c r="I4" s="1196" t="s">
        <v>189</v>
      </c>
    </row>
    <row r="5" spans="2:9" x14ac:dyDescent="0.25">
      <c r="B5" s="1201"/>
      <c r="C5" s="1202"/>
      <c r="D5" s="1302" t="s">
        <v>1589</v>
      </c>
      <c r="E5" s="1302"/>
      <c r="F5" s="1302"/>
      <c r="G5" s="1302"/>
      <c r="H5" s="1302"/>
      <c r="I5" s="1302"/>
    </row>
    <row r="6" spans="2:9" ht="30" x14ac:dyDescent="0.25">
      <c r="B6" s="1203"/>
      <c r="C6" s="1204"/>
      <c r="D6" s="1197" t="s">
        <v>1590</v>
      </c>
      <c r="E6" s="1197" t="s">
        <v>1591</v>
      </c>
      <c r="F6" s="1197" t="s">
        <v>1592</v>
      </c>
      <c r="G6" s="1197" t="s">
        <v>1593</v>
      </c>
      <c r="H6" s="1197" t="s">
        <v>1594</v>
      </c>
      <c r="I6" s="1197" t="s">
        <v>464</v>
      </c>
    </row>
    <row r="7" spans="2:9" ht="30" x14ac:dyDescent="0.25">
      <c r="B7" s="1187">
        <v>1</v>
      </c>
      <c r="C7" s="1198" t="s">
        <v>596</v>
      </c>
      <c r="D7" s="1195"/>
      <c r="E7" s="1195"/>
      <c r="F7" s="1195"/>
      <c r="G7" s="1195"/>
      <c r="H7" s="1195"/>
      <c r="I7" s="1195"/>
    </row>
    <row r="8" spans="2:9" ht="30" x14ac:dyDescent="0.25">
      <c r="B8" s="522">
        <v>2</v>
      </c>
      <c r="C8" s="1190" t="s">
        <v>631</v>
      </c>
      <c r="D8" s="1191"/>
      <c r="E8" s="1191"/>
      <c r="F8" s="1191"/>
      <c r="G8" s="1191"/>
      <c r="H8" s="1191"/>
      <c r="I8" s="1191"/>
    </row>
    <row r="9" spans="2:9" x14ac:dyDescent="0.25">
      <c r="B9" s="1192">
        <v>3</v>
      </c>
      <c r="C9" s="1193" t="s">
        <v>464</v>
      </c>
      <c r="D9" s="1194"/>
      <c r="E9" s="1194"/>
      <c r="F9" s="1194"/>
      <c r="G9" s="1194"/>
      <c r="H9" s="1194"/>
      <c r="I9" s="1194"/>
    </row>
  </sheetData>
  <mergeCells count="1">
    <mergeCell ref="D5:I5"/>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93276-5A9B-48E1-A2E4-CFD7877A023F}">
  <sheetPr codeName="Sheet60">
    <tabColor rgb="FF00A976"/>
    <pageSetUpPr fitToPage="1"/>
  </sheetPr>
  <dimension ref="B1:D11"/>
  <sheetViews>
    <sheetView showGridLines="0" zoomScale="130" zoomScaleNormal="130" workbookViewId="0">
      <selection activeCell="D7" sqref="D7"/>
    </sheetView>
  </sheetViews>
  <sheetFormatPr defaultColWidth="8" defaultRowHeight="15" x14ac:dyDescent="0.25"/>
  <cols>
    <col min="1" max="1" width="3.125" style="256" customWidth="1"/>
    <col min="2" max="2" width="4.125" style="256" customWidth="1"/>
    <col min="3" max="3" width="51.25" style="256" customWidth="1"/>
    <col min="4" max="4" width="48.125" style="256" customWidth="1"/>
    <col min="5" max="5" width="8" style="256"/>
    <col min="6" max="6" width="2.875" style="256" customWidth="1"/>
    <col min="7" max="7" width="47.75" style="256" customWidth="1"/>
    <col min="8" max="8" width="21.875" style="256" customWidth="1"/>
    <col min="9" max="16384" width="8" style="256"/>
  </cols>
  <sheetData>
    <row r="1" spans="2:4" ht="9.9499999999999993" customHeight="1" x14ac:dyDescent="0.25"/>
    <row r="2" spans="2:4" ht="20.25" x14ac:dyDescent="0.25">
      <c r="B2" s="1257" t="s">
        <v>23</v>
      </c>
      <c r="C2" s="1257"/>
      <c r="D2" s="1257"/>
    </row>
    <row r="3" spans="2:4" ht="16.5" thickBot="1" x14ac:dyDescent="0.3">
      <c r="B3" s="257"/>
      <c r="C3" s="258"/>
      <c r="D3" s="258"/>
    </row>
    <row r="4" spans="2:4" x14ac:dyDescent="0.25">
      <c r="B4" s="1057"/>
      <c r="C4" s="783"/>
      <c r="D4" s="1058" t="s">
        <v>68</v>
      </c>
    </row>
    <row r="5" spans="2:4" ht="15.75" thickBot="1" x14ac:dyDescent="0.3">
      <c r="B5" s="1057" t="s">
        <v>73</v>
      </c>
      <c r="C5" s="783"/>
      <c r="D5" s="832" t="s">
        <v>1386</v>
      </c>
    </row>
    <row r="6" spans="2:4" ht="25.5" customHeight="1" thickBot="1" x14ac:dyDescent="0.3">
      <c r="B6" s="742" t="s">
        <v>595</v>
      </c>
      <c r="C6" s="743" t="s">
        <v>671</v>
      </c>
      <c r="D6" s="744">
        <v>3891.3341892200001</v>
      </c>
    </row>
    <row r="7" spans="2:4" ht="25.5" customHeight="1" thickBot="1" x14ac:dyDescent="0.3">
      <c r="B7" s="745" t="s">
        <v>597</v>
      </c>
      <c r="C7" s="746" t="s">
        <v>672</v>
      </c>
      <c r="D7" s="744">
        <v>851.77886081000008</v>
      </c>
    </row>
    <row r="8" spans="2:4" ht="25.5" customHeight="1" thickBot="1" x14ac:dyDescent="0.3">
      <c r="B8" s="745" t="s">
        <v>599</v>
      </c>
      <c r="C8" s="746" t="s">
        <v>673</v>
      </c>
      <c r="D8" s="744">
        <v>1590.16104152</v>
      </c>
    </row>
    <row r="9" spans="2:4" ht="25.5" customHeight="1" thickBot="1" x14ac:dyDescent="0.3">
      <c r="B9" s="745" t="s">
        <v>601</v>
      </c>
      <c r="C9" s="747" t="s">
        <v>674</v>
      </c>
      <c r="D9" s="744">
        <v>34.010724000000003</v>
      </c>
    </row>
    <row r="10" spans="2:4" ht="24" customHeight="1" thickBot="1" x14ac:dyDescent="0.3">
      <c r="B10" s="745" t="s">
        <v>603</v>
      </c>
      <c r="C10" s="747" t="s">
        <v>675</v>
      </c>
      <c r="D10" s="744">
        <v>0</v>
      </c>
    </row>
    <row r="11" spans="2:4" ht="25.5" customHeight="1" thickBot="1" x14ac:dyDescent="0.3">
      <c r="B11" s="748" t="s">
        <v>605</v>
      </c>
      <c r="C11" s="749" t="s">
        <v>676</v>
      </c>
      <c r="D11" s="744">
        <v>3118.9412845100005</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7606-B579-4D91-AC90-3E110674FC49}">
  <sheetPr codeName="Sheet61">
    <tabColor rgb="FF00A976"/>
  </sheetPr>
  <dimension ref="B1:J14"/>
  <sheetViews>
    <sheetView showGridLines="0" zoomScaleNormal="100" workbookViewId="0">
      <selection activeCell="G14" sqref="G14"/>
    </sheetView>
  </sheetViews>
  <sheetFormatPr defaultColWidth="8" defaultRowHeight="15" x14ac:dyDescent="0.25"/>
  <cols>
    <col min="1" max="1" width="3.125" style="37" customWidth="1"/>
    <col min="2" max="2" width="4.75" style="37" bestFit="1" customWidth="1"/>
    <col min="3" max="3" width="31.5" style="37" bestFit="1" customWidth="1"/>
    <col min="4" max="4" width="19" style="37" bestFit="1" customWidth="1"/>
    <col min="5" max="5" width="18.875" style="37" bestFit="1" customWidth="1"/>
    <col min="6" max="6" width="18.125" style="37" bestFit="1" customWidth="1"/>
    <col min="7" max="7" width="20.125" style="37" bestFit="1" customWidth="1"/>
    <col min="8" max="8" width="24" style="37" bestFit="1" customWidth="1"/>
    <col min="9" max="16384" width="8" style="37"/>
  </cols>
  <sheetData>
    <row r="1" spans="2:10" ht="9.9499999999999993" customHeight="1" x14ac:dyDescent="0.25"/>
    <row r="2" spans="2:10" ht="20.25" x14ac:dyDescent="0.3">
      <c r="B2" s="1217" t="s">
        <v>677</v>
      </c>
      <c r="C2" s="1217"/>
      <c r="D2" s="1217"/>
      <c r="E2" s="1217"/>
      <c r="F2" s="1217"/>
      <c r="G2" s="1217"/>
      <c r="H2" s="1217"/>
      <c r="I2" s="267"/>
      <c r="J2" s="268"/>
    </row>
    <row r="5" spans="2:10" ht="25.5" x14ac:dyDescent="0.25">
      <c r="B5" s="783"/>
      <c r="C5" s="846"/>
      <c r="D5" s="849" t="s">
        <v>678</v>
      </c>
      <c r="E5" s="850" t="s">
        <v>679</v>
      </c>
      <c r="F5" s="1059"/>
      <c r="G5" s="1059"/>
      <c r="H5" s="1060"/>
      <c r="I5" s="268"/>
      <c r="J5" s="268"/>
    </row>
    <row r="6" spans="2:10" ht="25.5" x14ac:dyDescent="0.25">
      <c r="B6" s="783"/>
      <c r="C6" s="846"/>
      <c r="D6" s="847"/>
      <c r="E6" s="848"/>
      <c r="F6" s="849" t="s">
        <v>680</v>
      </c>
      <c r="G6" s="850" t="s">
        <v>681</v>
      </c>
      <c r="H6" s="1061"/>
      <c r="I6" s="268"/>
      <c r="J6" s="268"/>
    </row>
    <row r="7" spans="2:10" ht="25.5" x14ac:dyDescent="0.25">
      <c r="B7" s="783"/>
      <c r="C7" s="846"/>
      <c r="D7" s="852"/>
      <c r="E7" s="853"/>
      <c r="F7" s="852"/>
      <c r="G7" s="853"/>
      <c r="H7" s="849" t="s">
        <v>682</v>
      </c>
      <c r="I7" s="268"/>
      <c r="J7" s="268"/>
    </row>
    <row r="8" spans="2:10" ht="15.75" thickBot="1" x14ac:dyDescent="0.3">
      <c r="B8" s="783" t="s">
        <v>73</v>
      </c>
      <c r="C8" s="846"/>
      <c r="D8" s="1010" t="s">
        <v>68</v>
      </c>
      <c r="E8" s="1062" t="s">
        <v>69</v>
      </c>
      <c r="F8" s="1010" t="s">
        <v>70</v>
      </c>
      <c r="G8" s="1062" t="s">
        <v>71</v>
      </c>
      <c r="H8" s="1010" t="s">
        <v>72</v>
      </c>
      <c r="I8" s="268"/>
      <c r="J8" s="268"/>
    </row>
    <row r="9" spans="2:10" ht="15.75" thickBot="1" x14ac:dyDescent="0.3">
      <c r="B9" s="750">
        <v>1</v>
      </c>
      <c r="C9" s="751" t="s">
        <v>596</v>
      </c>
      <c r="D9" s="758">
        <v>10010.578705252014</v>
      </c>
      <c r="E9" s="758">
        <v>352474.86237799999</v>
      </c>
      <c r="F9" s="758">
        <v>311223.81361800001</v>
      </c>
      <c r="G9" s="758">
        <v>41251.048759999998</v>
      </c>
      <c r="H9" s="753"/>
      <c r="I9" s="268"/>
      <c r="J9" s="268"/>
    </row>
    <row r="10" spans="2:10" ht="15.75" thickBot="1" x14ac:dyDescent="0.3">
      <c r="B10" s="750">
        <v>2</v>
      </c>
      <c r="C10" s="751" t="s">
        <v>683</v>
      </c>
      <c r="D10" s="758">
        <v>19288.139097570001</v>
      </c>
      <c r="E10" s="758">
        <v>0</v>
      </c>
      <c r="F10" s="758">
        <v>0</v>
      </c>
      <c r="G10" s="758">
        <v>0</v>
      </c>
      <c r="H10" s="754"/>
      <c r="I10" s="268"/>
      <c r="J10" s="268"/>
    </row>
    <row r="11" spans="2:10" ht="15.75" thickBot="1" x14ac:dyDescent="0.3">
      <c r="B11" s="750">
        <v>3</v>
      </c>
      <c r="C11" s="751" t="s">
        <v>464</v>
      </c>
      <c r="D11" s="758">
        <v>29298.717802822015</v>
      </c>
      <c r="E11" s="758">
        <v>352474.86237799999</v>
      </c>
      <c r="F11" s="758">
        <v>311223.81361800001</v>
      </c>
      <c r="G11" s="758">
        <v>41251.048759999998</v>
      </c>
      <c r="H11" s="753"/>
      <c r="I11" s="268"/>
      <c r="J11" s="268"/>
    </row>
    <row r="12" spans="2:10" ht="15.75" thickBot="1" x14ac:dyDescent="0.3">
      <c r="B12" s="752">
        <v>4</v>
      </c>
      <c r="C12" s="755" t="s">
        <v>684</v>
      </c>
      <c r="D12" s="758">
        <v>0</v>
      </c>
      <c r="E12" s="758">
        <v>2853.0552309699992</v>
      </c>
      <c r="F12" s="758">
        <v>2853.0552309699992</v>
      </c>
      <c r="G12" s="758">
        <v>0</v>
      </c>
      <c r="H12" s="753"/>
      <c r="I12" s="268"/>
      <c r="J12" s="268"/>
    </row>
    <row r="13" spans="2:10" ht="15.75" thickBot="1" x14ac:dyDescent="0.3">
      <c r="B13" s="752" t="s">
        <v>685</v>
      </c>
      <c r="C13" s="755" t="s">
        <v>686</v>
      </c>
      <c r="D13" s="757"/>
      <c r="E13" s="758">
        <v>2853.0552309700001</v>
      </c>
      <c r="F13" s="756"/>
      <c r="G13" s="756"/>
      <c r="H13" s="756"/>
      <c r="I13" s="268"/>
      <c r="J13" s="268"/>
    </row>
    <row r="14" spans="2:10" x14ac:dyDescent="0.25">
      <c r="C14" s="271"/>
    </row>
  </sheetData>
  <mergeCells count="1">
    <mergeCell ref="B2:H2"/>
  </mergeCells>
  <pageMargins left="0.7" right="0.7" top="0.75" bottom="0.75" header="0.3" footer="0.3"/>
  <pageSetup paperSize="9" orientation="portrait" horizontalDpi="1200" verticalDpi="12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769AB-063F-43D4-94C7-44BD4C90F71C}">
  <sheetPr codeName="Sheet62">
    <tabColor rgb="FF00A976"/>
  </sheetPr>
  <dimension ref="A1:DR29"/>
  <sheetViews>
    <sheetView zoomScaleNormal="100" zoomScalePageLayoutView="60" workbookViewId="0">
      <selection activeCell="E12" sqref="E12"/>
    </sheetView>
  </sheetViews>
  <sheetFormatPr defaultColWidth="10.125" defaultRowHeight="15" x14ac:dyDescent="0.25"/>
  <cols>
    <col min="1" max="1" width="3.125" style="272" customWidth="1"/>
    <col min="2" max="2" width="3.125" style="272" bestFit="1" customWidth="1"/>
    <col min="3" max="3" width="53.875" style="272" bestFit="1" customWidth="1"/>
    <col min="4" max="8" width="24" style="272" bestFit="1" customWidth="1"/>
    <col min="9" max="9" width="19.25" style="272" bestFit="1" customWidth="1"/>
    <col min="10" max="10" width="10.125" style="272"/>
    <col min="11" max="11" width="28.625" style="272" customWidth="1"/>
    <col min="12" max="122" width="10.125" style="272"/>
    <col min="123" max="16384" width="10.125" style="170"/>
  </cols>
  <sheetData>
    <row r="1" spans="1:122" ht="9.9499999999999993" customHeight="1" x14ac:dyDescent="0.25"/>
    <row r="2" spans="1:122" ht="20.25" x14ac:dyDescent="0.3">
      <c r="A2" s="273"/>
      <c r="B2" s="1217" t="s">
        <v>25</v>
      </c>
      <c r="C2" s="1217"/>
      <c r="D2" s="1217"/>
      <c r="E2" s="1217"/>
      <c r="F2" s="1217"/>
      <c r="G2" s="1217"/>
      <c r="H2" s="1217"/>
      <c r="I2" s="1217"/>
    </row>
    <row r="3" spans="1:122" x14ac:dyDescent="0.25">
      <c r="DD3" s="170"/>
      <c r="DE3" s="170"/>
      <c r="DF3" s="170"/>
      <c r="DG3" s="170"/>
      <c r="DH3" s="170"/>
      <c r="DI3" s="170"/>
      <c r="DJ3" s="170"/>
      <c r="DK3" s="170"/>
      <c r="DL3" s="170"/>
      <c r="DM3" s="170"/>
      <c r="DN3" s="170"/>
      <c r="DO3" s="170"/>
      <c r="DP3" s="170"/>
      <c r="DQ3" s="170"/>
      <c r="DR3" s="170"/>
    </row>
    <row r="4" spans="1:122" x14ac:dyDescent="0.25">
      <c r="DD4" s="170"/>
      <c r="DE4" s="170"/>
      <c r="DF4" s="170"/>
      <c r="DG4" s="170"/>
      <c r="DH4" s="170"/>
      <c r="DI4" s="170"/>
      <c r="DJ4" s="170"/>
      <c r="DK4" s="170"/>
      <c r="DL4" s="170"/>
      <c r="DM4" s="170"/>
      <c r="DN4" s="170"/>
      <c r="DO4" s="170"/>
      <c r="DP4" s="170"/>
      <c r="DQ4" s="170"/>
      <c r="DR4" s="170"/>
    </row>
    <row r="5" spans="1:122" s="275" customFormat="1" x14ac:dyDescent="0.25">
      <c r="A5" s="274"/>
      <c r="B5" s="869"/>
      <c r="C5" s="1303" t="s">
        <v>1387</v>
      </c>
      <c r="D5" s="1304" t="s">
        <v>688</v>
      </c>
      <c r="E5" s="1303"/>
      <c r="F5" s="1305" t="s">
        <v>689</v>
      </c>
      <c r="G5" s="1304"/>
      <c r="H5" s="1305" t="s">
        <v>690</v>
      </c>
      <c r="I5" s="130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c r="CU5" s="274"/>
      <c r="CV5" s="274"/>
      <c r="CW5" s="274"/>
      <c r="CX5" s="274"/>
      <c r="CY5" s="274"/>
      <c r="CZ5" s="274"/>
      <c r="DA5" s="274"/>
      <c r="DB5" s="274"/>
      <c r="DC5" s="274"/>
    </row>
    <row r="6" spans="1:122" s="275" customFormat="1" ht="30" x14ac:dyDescent="0.25">
      <c r="A6" s="274"/>
      <c r="B6" s="870"/>
      <c r="C6" s="1303"/>
      <c r="D6" s="871" t="s">
        <v>691</v>
      </c>
      <c r="E6" s="872" t="s">
        <v>637</v>
      </c>
      <c r="F6" s="871" t="s">
        <v>691</v>
      </c>
      <c r="G6" s="871" t="s">
        <v>637</v>
      </c>
      <c r="H6" s="872" t="s">
        <v>692</v>
      </c>
      <c r="I6" s="872" t="s">
        <v>693</v>
      </c>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4"/>
      <c r="CA6" s="274"/>
      <c r="CB6" s="274"/>
      <c r="CC6" s="274"/>
      <c r="CD6" s="274"/>
      <c r="CE6" s="274"/>
      <c r="CF6" s="274"/>
      <c r="CG6" s="274"/>
      <c r="CH6" s="274"/>
      <c r="CI6" s="274"/>
      <c r="CJ6" s="274"/>
      <c r="CK6" s="274"/>
      <c r="CL6" s="274"/>
      <c r="CM6" s="274"/>
      <c r="CN6" s="274"/>
      <c r="CO6" s="274"/>
      <c r="CP6" s="274"/>
      <c r="CQ6" s="274"/>
      <c r="CR6" s="274"/>
      <c r="CS6" s="274"/>
      <c r="CT6" s="274"/>
      <c r="CU6" s="274"/>
      <c r="CV6" s="274"/>
      <c r="CW6" s="274"/>
      <c r="CX6" s="274"/>
      <c r="CY6" s="274"/>
      <c r="CZ6" s="274"/>
      <c r="DA6" s="274"/>
      <c r="DB6" s="274"/>
      <c r="DC6" s="274"/>
    </row>
    <row r="7" spans="1:122" s="169" customFormat="1" x14ac:dyDescent="0.25">
      <c r="A7" s="276"/>
      <c r="B7" s="870"/>
      <c r="C7" s="1303"/>
      <c r="D7" s="873" t="s">
        <v>68</v>
      </c>
      <c r="E7" s="788" t="s">
        <v>69</v>
      </c>
      <c r="F7" s="788" t="s">
        <v>70</v>
      </c>
      <c r="G7" s="788" t="s">
        <v>71</v>
      </c>
      <c r="H7" s="788" t="s">
        <v>72</v>
      </c>
      <c r="I7" s="788" t="s">
        <v>189</v>
      </c>
      <c r="J7" s="277"/>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76"/>
      <c r="BQ7" s="276"/>
      <c r="BR7" s="276"/>
      <c r="BS7" s="276"/>
      <c r="BT7" s="276"/>
      <c r="BU7" s="276"/>
      <c r="BV7" s="276"/>
      <c r="BW7" s="276"/>
      <c r="BX7" s="276"/>
      <c r="BY7" s="276"/>
      <c r="BZ7" s="276"/>
      <c r="CA7" s="276"/>
      <c r="CB7" s="276"/>
      <c r="CC7" s="276"/>
      <c r="CD7" s="276"/>
      <c r="CE7" s="276"/>
      <c r="CF7" s="276"/>
      <c r="CG7" s="276"/>
      <c r="CH7" s="276"/>
      <c r="CI7" s="276"/>
      <c r="CJ7" s="276"/>
      <c r="CK7" s="276"/>
      <c r="CL7" s="276"/>
      <c r="CM7" s="276"/>
      <c r="CN7" s="276"/>
      <c r="CO7" s="276"/>
      <c r="CP7" s="276"/>
      <c r="CQ7" s="276"/>
      <c r="CR7" s="276"/>
      <c r="CS7" s="276"/>
      <c r="CT7" s="276"/>
      <c r="CU7" s="276"/>
      <c r="CV7" s="276"/>
      <c r="CW7" s="276"/>
      <c r="CX7" s="276"/>
      <c r="CY7" s="276"/>
      <c r="CZ7" s="276"/>
      <c r="DA7" s="276"/>
      <c r="DB7" s="276"/>
      <c r="DC7" s="276"/>
    </row>
    <row r="8" spans="1:122" s="282" customFormat="1" x14ac:dyDescent="0.25">
      <c r="A8" s="277"/>
      <c r="B8" s="278">
        <v>1</v>
      </c>
      <c r="C8" s="279" t="s">
        <v>694</v>
      </c>
      <c r="D8" s="703">
        <v>6529.9134029999996</v>
      </c>
      <c r="E8" s="703" t="s">
        <v>698</v>
      </c>
      <c r="F8" s="703">
        <v>6529.9134029999996</v>
      </c>
      <c r="G8" s="703" t="s">
        <v>698</v>
      </c>
      <c r="H8" s="703">
        <v>333.02028799999999</v>
      </c>
      <c r="I8" s="281">
        <v>5.0999999999999997E-2</v>
      </c>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277"/>
      <c r="BK8" s="277"/>
      <c r="BL8" s="277"/>
      <c r="BM8" s="277"/>
      <c r="BN8" s="277"/>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277"/>
      <c r="CW8" s="277"/>
      <c r="CX8" s="277"/>
      <c r="CY8" s="277"/>
      <c r="CZ8" s="277"/>
      <c r="DA8" s="277"/>
      <c r="DB8" s="277"/>
      <c r="DC8" s="277"/>
    </row>
    <row r="9" spans="1:122" s="282" customFormat="1" x14ac:dyDescent="0.25">
      <c r="A9" s="277"/>
      <c r="B9" s="278">
        <v>2</v>
      </c>
      <c r="C9" s="283" t="s">
        <v>695</v>
      </c>
      <c r="D9" s="703">
        <v>145.81589500000001</v>
      </c>
      <c r="E9" s="703" t="s">
        <v>698</v>
      </c>
      <c r="F9" s="703">
        <v>145.81589500000001</v>
      </c>
      <c r="G9" s="703" t="s">
        <v>698</v>
      </c>
      <c r="H9" s="703" t="s">
        <v>698</v>
      </c>
      <c r="I9" s="285">
        <v>0</v>
      </c>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row>
    <row r="10" spans="1:122" s="282" customFormat="1" x14ac:dyDescent="0.25">
      <c r="A10" s="277"/>
      <c r="B10" s="278">
        <v>3</v>
      </c>
      <c r="C10" s="283" t="s">
        <v>696</v>
      </c>
      <c r="D10" s="703" t="s">
        <v>700</v>
      </c>
      <c r="E10" s="703" t="s">
        <v>700</v>
      </c>
      <c r="F10" s="703" t="s">
        <v>700</v>
      </c>
      <c r="G10" s="703" t="s">
        <v>700</v>
      </c>
      <c r="H10" s="703" t="s">
        <v>700</v>
      </c>
      <c r="I10" s="286" t="s">
        <v>700</v>
      </c>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row>
    <row r="11" spans="1:122" s="282" customFormat="1" x14ac:dyDescent="0.25">
      <c r="A11" s="277"/>
      <c r="B11" s="278">
        <v>4</v>
      </c>
      <c r="C11" s="283" t="s">
        <v>697</v>
      </c>
      <c r="D11" s="703" t="s">
        <v>700</v>
      </c>
      <c r="E11" s="703" t="s">
        <v>700</v>
      </c>
      <c r="F11" s="703" t="s">
        <v>700</v>
      </c>
      <c r="G11" s="703" t="s">
        <v>700</v>
      </c>
      <c r="H11" s="703" t="s">
        <v>700</v>
      </c>
      <c r="I11" s="286" t="s">
        <v>700</v>
      </c>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7"/>
      <c r="BI11" s="277"/>
      <c r="BJ11" s="277"/>
      <c r="BK11" s="277"/>
      <c r="BL11" s="277"/>
      <c r="BM11" s="277"/>
      <c r="BN11" s="277"/>
      <c r="BO11" s="277"/>
      <c r="BP11" s="277"/>
      <c r="BQ11" s="277"/>
      <c r="BR11" s="277"/>
      <c r="BS11" s="277"/>
      <c r="BT11" s="277"/>
      <c r="BU11" s="277"/>
      <c r="BV11" s="277"/>
      <c r="BW11" s="277"/>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7"/>
      <c r="CW11" s="277"/>
      <c r="CX11" s="277"/>
      <c r="CY11" s="277"/>
      <c r="CZ11" s="277"/>
      <c r="DA11" s="277"/>
      <c r="DB11" s="277"/>
      <c r="DC11" s="277"/>
    </row>
    <row r="12" spans="1:122" s="282" customFormat="1" x14ac:dyDescent="0.25">
      <c r="A12" s="277"/>
      <c r="B12" s="278">
        <v>5</v>
      </c>
      <c r="C12" s="283" t="s">
        <v>699</v>
      </c>
      <c r="D12" s="703" t="s">
        <v>700</v>
      </c>
      <c r="E12" s="703" t="s">
        <v>700</v>
      </c>
      <c r="F12" s="703" t="s">
        <v>700</v>
      </c>
      <c r="G12" s="703" t="s">
        <v>700</v>
      </c>
      <c r="H12" s="703" t="s">
        <v>700</v>
      </c>
      <c r="I12" s="286" t="s">
        <v>700</v>
      </c>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c r="BP12" s="277"/>
      <c r="BQ12" s="277"/>
      <c r="BR12" s="277"/>
      <c r="BS12" s="277"/>
      <c r="BT12" s="277"/>
      <c r="BU12" s="277"/>
      <c r="BV12" s="277"/>
      <c r="BW12" s="277"/>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7"/>
      <c r="CW12" s="277"/>
      <c r="CX12" s="277"/>
      <c r="CY12" s="277"/>
      <c r="CZ12" s="277"/>
      <c r="DA12" s="277"/>
      <c r="DB12" s="277"/>
      <c r="DC12" s="277"/>
    </row>
    <row r="13" spans="1:122" s="282" customFormat="1" x14ac:dyDescent="0.25">
      <c r="A13" s="277"/>
      <c r="B13" s="278">
        <v>6</v>
      </c>
      <c r="C13" s="283" t="s">
        <v>701</v>
      </c>
      <c r="D13" s="703">
        <v>1020.304118</v>
      </c>
      <c r="E13" s="703" t="s">
        <v>698</v>
      </c>
      <c r="F13" s="703">
        <v>1020.304118</v>
      </c>
      <c r="G13" s="703" t="s">
        <v>698</v>
      </c>
      <c r="H13" s="703">
        <v>204.09471400000001</v>
      </c>
      <c r="I13" s="285">
        <v>0.2</v>
      </c>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7"/>
      <c r="BG13" s="277"/>
      <c r="BH13" s="277"/>
      <c r="BI13" s="277"/>
      <c r="BJ13" s="277"/>
      <c r="BK13" s="277"/>
      <c r="BL13" s="277"/>
      <c r="BM13" s="277"/>
      <c r="BN13" s="277"/>
      <c r="BO13" s="277"/>
      <c r="BP13" s="277"/>
      <c r="BQ13" s="277"/>
      <c r="BR13" s="277"/>
      <c r="BS13" s="277"/>
      <c r="BT13" s="277"/>
      <c r="BU13" s="277"/>
      <c r="BV13" s="277"/>
      <c r="BW13" s="277"/>
      <c r="BX13" s="277"/>
      <c r="BY13" s="277"/>
      <c r="BZ13" s="277"/>
      <c r="CA13" s="277"/>
      <c r="CB13" s="277"/>
      <c r="CC13" s="277"/>
      <c r="CD13" s="277"/>
      <c r="CE13" s="277"/>
      <c r="CF13" s="277"/>
      <c r="CG13" s="277"/>
      <c r="CH13" s="277"/>
      <c r="CI13" s="277"/>
      <c r="CJ13" s="277"/>
      <c r="CK13" s="277"/>
      <c r="CL13" s="277"/>
      <c r="CM13" s="277"/>
      <c r="CN13" s="277"/>
      <c r="CO13" s="277"/>
      <c r="CP13" s="277"/>
      <c r="CQ13" s="277"/>
      <c r="CR13" s="277"/>
      <c r="CS13" s="277"/>
      <c r="CT13" s="277"/>
      <c r="CU13" s="277"/>
      <c r="CV13" s="277"/>
      <c r="CW13" s="277"/>
      <c r="CX13" s="277"/>
      <c r="CY13" s="277"/>
      <c r="CZ13" s="277"/>
      <c r="DA13" s="277"/>
      <c r="DB13" s="277"/>
      <c r="DC13" s="277"/>
    </row>
    <row r="14" spans="1:122" s="282" customFormat="1" x14ac:dyDescent="0.25">
      <c r="A14" s="277"/>
      <c r="B14" s="278">
        <v>7</v>
      </c>
      <c r="C14" s="283" t="s">
        <v>702</v>
      </c>
      <c r="D14" s="703" t="s">
        <v>698</v>
      </c>
      <c r="E14" s="703">
        <v>8.1504139999999996</v>
      </c>
      <c r="F14" s="703" t="s">
        <v>698</v>
      </c>
      <c r="G14" s="703">
        <v>8.0762129999999992</v>
      </c>
      <c r="H14" s="703">
        <v>8.0762129999999992</v>
      </c>
      <c r="I14" s="285">
        <v>1</v>
      </c>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77"/>
      <c r="BY14" s="277"/>
      <c r="BZ14" s="277"/>
      <c r="CA14" s="277"/>
      <c r="CB14" s="277"/>
      <c r="CC14" s="277"/>
      <c r="CD14" s="277"/>
      <c r="CE14" s="277"/>
      <c r="CF14" s="277"/>
      <c r="CG14" s="277"/>
      <c r="CH14" s="277"/>
      <c r="CI14" s="277"/>
      <c r="CJ14" s="277"/>
      <c r="CK14" s="277"/>
      <c r="CL14" s="277"/>
      <c r="CM14" s="277"/>
      <c r="CN14" s="277"/>
      <c r="CO14" s="277"/>
      <c r="CP14" s="277"/>
      <c r="CQ14" s="277"/>
      <c r="CR14" s="277"/>
      <c r="CS14" s="277"/>
      <c r="CT14" s="277"/>
      <c r="CU14" s="277"/>
      <c r="CV14" s="277"/>
      <c r="CW14" s="277"/>
      <c r="CX14" s="277"/>
      <c r="CY14" s="277"/>
      <c r="CZ14" s="277"/>
      <c r="DA14" s="277"/>
      <c r="DB14" s="277"/>
      <c r="DC14" s="277"/>
    </row>
    <row r="15" spans="1:122" s="282" customFormat="1" x14ac:dyDescent="0.25">
      <c r="A15" s="277"/>
      <c r="B15" s="278">
        <v>8</v>
      </c>
      <c r="C15" s="283" t="s">
        <v>703</v>
      </c>
      <c r="D15" s="703" t="s">
        <v>700</v>
      </c>
      <c r="E15" s="703" t="s">
        <v>700</v>
      </c>
      <c r="F15" s="703" t="s">
        <v>700</v>
      </c>
      <c r="G15" s="703" t="s">
        <v>700</v>
      </c>
      <c r="H15" s="703" t="s">
        <v>700</v>
      </c>
      <c r="I15" s="286" t="s">
        <v>700</v>
      </c>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7"/>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7"/>
      <c r="CW15" s="277"/>
      <c r="CX15" s="277"/>
      <c r="CY15" s="277"/>
      <c r="CZ15" s="277"/>
      <c r="DA15" s="277"/>
      <c r="DB15" s="277"/>
      <c r="DC15" s="277"/>
    </row>
    <row r="16" spans="1:122" s="282" customFormat="1" x14ac:dyDescent="0.25">
      <c r="A16" s="277"/>
      <c r="B16" s="278">
        <v>9</v>
      </c>
      <c r="C16" s="283" t="s">
        <v>704</v>
      </c>
      <c r="D16" s="703" t="s">
        <v>700</v>
      </c>
      <c r="E16" s="703" t="s">
        <v>700</v>
      </c>
      <c r="F16" s="703" t="s">
        <v>700</v>
      </c>
      <c r="G16" s="703" t="s">
        <v>700</v>
      </c>
      <c r="H16" s="703" t="s">
        <v>700</v>
      </c>
      <c r="I16" s="286" t="s">
        <v>700</v>
      </c>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7"/>
      <c r="BJ16" s="277"/>
      <c r="BK16" s="277"/>
      <c r="BL16" s="277"/>
      <c r="BM16" s="277"/>
      <c r="BN16" s="277"/>
      <c r="BO16" s="277"/>
      <c r="BP16" s="277"/>
      <c r="BQ16" s="277"/>
      <c r="BR16" s="277"/>
      <c r="BS16" s="277"/>
      <c r="BT16" s="277"/>
      <c r="BU16" s="277"/>
      <c r="BV16" s="277"/>
      <c r="BW16" s="277"/>
      <c r="BX16" s="277"/>
      <c r="BY16" s="277"/>
      <c r="BZ16" s="277"/>
      <c r="CA16" s="277"/>
      <c r="CB16" s="277"/>
      <c r="CC16" s="277"/>
      <c r="CD16" s="277"/>
      <c r="CE16" s="277"/>
      <c r="CF16" s="277"/>
      <c r="CG16" s="277"/>
      <c r="CH16" s="277"/>
      <c r="CI16" s="277"/>
      <c r="CJ16" s="277"/>
      <c r="CK16" s="277"/>
      <c r="CL16" s="277"/>
      <c r="CM16" s="277"/>
      <c r="CN16" s="277"/>
      <c r="CO16" s="277"/>
      <c r="CP16" s="277"/>
      <c r="CQ16" s="277"/>
      <c r="CR16" s="277"/>
      <c r="CS16" s="277"/>
      <c r="CT16" s="277"/>
      <c r="CU16" s="277"/>
      <c r="CV16" s="277"/>
      <c r="CW16" s="277"/>
      <c r="CX16" s="277"/>
      <c r="CY16" s="277"/>
      <c r="CZ16" s="277"/>
      <c r="DA16" s="277"/>
      <c r="DB16" s="277"/>
      <c r="DC16" s="277"/>
    </row>
    <row r="17" spans="1:122" s="282" customFormat="1" x14ac:dyDescent="0.25">
      <c r="A17" s="277"/>
      <c r="B17" s="278">
        <v>10</v>
      </c>
      <c r="C17" s="283" t="s">
        <v>705</v>
      </c>
      <c r="D17" s="703" t="s">
        <v>700</v>
      </c>
      <c r="E17" s="703" t="s">
        <v>700</v>
      </c>
      <c r="F17" s="703" t="s">
        <v>700</v>
      </c>
      <c r="G17" s="703" t="s">
        <v>700</v>
      </c>
      <c r="H17" s="703" t="s">
        <v>700</v>
      </c>
      <c r="I17" s="286" t="s">
        <v>700</v>
      </c>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c r="BG17" s="277"/>
      <c r="BH17" s="277"/>
      <c r="BI17" s="277"/>
      <c r="BJ17" s="277"/>
      <c r="BK17" s="277"/>
      <c r="BL17" s="277"/>
      <c r="BM17" s="277"/>
      <c r="BN17" s="277"/>
      <c r="BO17" s="277"/>
      <c r="BP17" s="277"/>
      <c r="BQ17" s="277"/>
      <c r="BR17" s="277"/>
      <c r="BS17" s="277"/>
      <c r="BT17" s="277"/>
      <c r="BU17" s="277"/>
      <c r="BV17" s="277"/>
      <c r="BW17" s="277"/>
      <c r="BX17" s="277"/>
      <c r="BY17" s="277"/>
      <c r="BZ17" s="277"/>
      <c r="CA17" s="277"/>
      <c r="CB17" s="277"/>
      <c r="CC17" s="277"/>
      <c r="CD17" s="277"/>
      <c r="CE17" s="277"/>
      <c r="CF17" s="277"/>
      <c r="CG17" s="277"/>
      <c r="CH17" s="277"/>
      <c r="CI17" s="277"/>
      <c r="CJ17" s="277"/>
      <c r="CK17" s="277"/>
      <c r="CL17" s="277"/>
      <c r="CM17" s="277"/>
      <c r="CN17" s="277"/>
      <c r="CO17" s="277"/>
      <c r="CP17" s="277"/>
      <c r="CQ17" s="277"/>
      <c r="CR17" s="277"/>
      <c r="CS17" s="277"/>
      <c r="CT17" s="277"/>
      <c r="CU17" s="277"/>
      <c r="CV17" s="277"/>
      <c r="CW17" s="277"/>
      <c r="CX17" s="277"/>
      <c r="CY17" s="277"/>
      <c r="CZ17" s="277"/>
      <c r="DA17" s="277"/>
      <c r="DB17" s="277"/>
      <c r="DC17" s="277"/>
    </row>
    <row r="18" spans="1:122" s="282" customFormat="1" x14ac:dyDescent="0.25">
      <c r="A18" s="277"/>
      <c r="B18" s="278">
        <v>11</v>
      </c>
      <c r="C18" s="283" t="s">
        <v>706</v>
      </c>
      <c r="D18" s="703">
        <v>7.9814999999999997E-2</v>
      </c>
      <c r="E18" s="703" t="s">
        <v>698</v>
      </c>
      <c r="F18" s="703">
        <v>7.9814999999999997E-2</v>
      </c>
      <c r="G18" s="703" t="s">
        <v>698</v>
      </c>
      <c r="H18" s="703">
        <v>0.119722</v>
      </c>
      <c r="I18" s="285">
        <v>1.5</v>
      </c>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c r="BG18" s="277"/>
      <c r="BH18" s="277"/>
      <c r="BI18" s="277"/>
      <c r="BJ18" s="277"/>
      <c r="BK18" s="277"/>
      <c r="BL18" s="277"/>
      <c r="BM18" s="277"/>
      <c r="BN18" s="277"/>
      <c r="BO18" s="277"/>
      <c r="BP18" s="277"/>
      <c r="BQ18" s="277"/>
      <c r="BR18" s="277"/>
      <c r="BS18" s="277"/>
      <c r="BT18" s="277"/>
      <c r="BU18" s="277"/>
      <c r="BV18" s="277"/>
      <c r="BW18" s="277"/>
      <c r="BX18" s="277"/>
      <c r="BY18" s="277"/>
      <c r="BZ18" s="277"/>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7"/>
      <c r="CW18" s="277"/>
      <c r="CX18" s="277"/>
      <c r="CY18" s="277"/>
      <c r="CZ18" s="277"/>
      <c r="DA18" s="277"/>
      <c r="DB18" s="277"/>
      <c r="DC18" s="277"/>
    </row>
    <row r="19" spans="1:122" s="282" customFormat="1" x14ac:dyDescent="0.25">
      <c r="A19" s="277"/>
      <c r="B19" s="278">
        <v>12</v>
      </c>
      <c r="C19" s="283" t="s">
        <v>707</v>
      </c>
      <c r="D19" s="703">
        <v>19288.026129000002</v>
      </c>
      <c r="E19" s="703" t="s">
        <v>698</v>
      </c>
      <c r="F19" s="703">
        <v>19288.026129000002</v>
      </c>
      <c r="G19" s="703" t="s">
        <v>698</v>
      </c>
      <c r="H19" s="703">
        <v>1928.8026130000001</v>
      </c>
      <c r="I19" s="285">
        <v>0.1</v>
      </c>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c r="BG19" s="277"/>
      <c r="BH19" s="277"/>
      <c r="BI19" s="277"/>
      <c r="BJ19" s="277"/>
      <c r="BK19" s="277"/>
      <c r="BL19" s="277"/>
      <c r="BM19" s="277"/>
      <c r="BN19" s="277"/>
      <c r="BO19" s="277"/>
      <c r="BP19" s="277"/>
      <c r="BQ19" s="277"/>
      <c r="BR19" s="277"/>
      <c r="BS19" s="277"/>
      <c r="BT19" s="277"/>
      <c r="BU19" s="277"/>
      <c r="BV19" s="277"/>
      <c r="BW19" s="277"/>
      <c r="BX19" s="277"/>
      <c r="BY19" s="277"/>
      <c r="BZ19" s="277"/>
      <c r="CA19" s="277"/>
      <c r="CB19" s="277"/>
      <c r="CC19" s="277"/>
      <c r="CD19" s="277"/>
      <c r="CE19" s="277"/>
      <c r="CF19" s="277"/>
      <c r="CG19" s="277"/>
      <c r="CH19" s="277"/>
      <c r="CI19" s="277"/>
      <c r="CJ19" s="277"/>
      <c r="CK19" s="277"/>
      <c r="CL19" s="277"/>
      <c r="CM19" s="277"/>
      <c r="CN19" s="277"/>
      <c r="CO19" s="277"/>
      <c r="CP19" s="277"/>
      <c r="CQ19" s="277"/>
      <c r="CR19" s="277"/>
      <c r="CS19" s="277"/>
      <c r="CT19" s="277"/>
      <c r="CU19" s="277"/>
      <c r="CV19" s="277"/>
      <c r="CW19" s="277"/>
      <c r="CX19" s="277"/>
      <c r="CY19" s="277"/>
      <c r="CZ19" s="277"/>
      <c r="DA19" s="277"/>
      <c r="DB19" s="277"/>
      <c r="DC19" s="277"/>
    </row>
    <row r="20" spans="1:122" s="282" customFormat="1" x14ac:dyDescent="0.25">
      <c r="A20" s="277"/>
      <c r="B20" s="278">
        <v>13</v>
      </c>
      <c r="C20" s="283" t="s">
        <v>708</v>
      </c>
      <c r="D20" s="703" t="s">
        <v>700</v>
      </c>
      <c r="E20" s="703" t="s">
        <v>700</v>
      </c>
      <c r="F20" s="703" t="s">
        <v>700</v>
      </c>
      <c r="G20" s="703" t="s">
        <v>700</v>
      </c>
      <c r="H20" s="703" t="s">
        <v>700</v>
      </c>
      <c r="I20" s="286" t="s">
        <v>700</v>
      </c>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277"/>
      <c r="BK20" s="277"/>
      <c r="BL20" s="277"/>
      <c r="BM20" s="277"/>
      <c r="BN20" s="277"/>
      <c r="BO20" s="277"/>
      <c r="BP20" s="277"/>
      <c r="BQ20" s="277"/>
      <c r="BR20" s="277"/>
      <c r="BS20" s="277"/>
      <c r="BT20" s="277"/>
      <c r="BU20" s="277"/>
      <c r="BV20" s="277"/>
      <c r="BW20" s="277"/>
      <c r="BX20" s="277"/>
      <c r="BY20" s="277"/>
      <c r="BZ20" s="277"/>
      <c r="CA20" s="277"/>
      <c r="CB20" s="277"/>
      <c r="CC20" s="277"/>
      <c r="CD20" s="277"/>
      <c r="CE20" s="277"/>
      <c r="CF20" s="277"/>
      <c r="CG20" s="277"/>
      <c r="CH20" s="277"/>
      <c r="CI20" s="277"/>
      <c r="CJ20" s="277"/>
      <c r="CK20" s="277"/>
      <c r="CL20" s="277"/>
      <c r="CM20" s="277"/>
      <c r="CN20" s="277"/>
      <c r="CO20" s="277"/>
      <c r="CP20" s="277"/>
      <c r="CQ20" s="277"/>
      <c r="CR20" s="277"/>
      <c r="CS20" s="277"/>
      <c r="CT20" s="277"/>
      <c r="CU20" s="277"/>
      <c r="CV20" s="277"/>
      <c r="CW20" s="277"/>
      <c r="CX20" s="277"/>
      <c r="CY20" s="277"/>
      <c r="CZ20" s="277"/>
      <c r="DA20" s="277"/>
      <c r="DB20" s="277"/>
      <c r="DC20" s="277"/>
    </row>
    <row r="21" spans="1:122" s="282" customFormat="1" x14ac:dyDescent="0.25">
      <c r="A21" s="277"/>
      <c r="B21" s="278">
        <v>14</v>
      </c>
      <c r="C21" s="283" t="s">
        <v>709</v>
      </c>
      <c r="D21" s="703" t="s">
        <v>700</v>
      </c>
      <c r="E21" s="703" t="s">
        <v>700</v>
      </c>
      <c r="F21" s="703" t="s">
        <v>700</v>
      </c>
      <c r="G21" s="703" t="s">
        <v>700</v>
      </c>
      <c r="H21" s="703" t="s">
        <v>700</v>
      </c>
      <c r="I21" s="286" t="s">
        <v>700</v>
      </c>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c r="BP21" s="277"/>
      <c r="BQ21" s="277"/>
      <c r="BR21" s="277"/>
      <c r="BS21" s="277"/>
      <c r="BT21" s="277"/>
      <c r="BU21" s="277"/>
      <c r="BV21" s="277"/>
      <c r="BW21" s="277"/>
      <c r="BX21" s="277"/>
      <c r="BY21" s="277"/>
      <c r="BZ21" s="277"/>
      <c r="CA21" s="277"/>
      <c r="CB21" s="277"/>
      <c r="CC21" s="277"/>
      <c r="CD21" s="277"/>
      <c r="CE21" s="277"/>
      <c r="CF21" s="277"/>
      <c r="CG21" s="277"/>
      <c r="CH21" s="277"/>
      <c r="CI21" s="277"/>
      <c r="CJ21" s="277"/>
      <c r="CK21" s="277"/>
      <c r="CL21" s="277"/>
      <c r="CM21" s="277"/>
      <c r="CN21" s="277"/>
      <c r="CO21" s="277"/>
      <c r="CP21" s="277"/>
      <c r="CQ21" s="277"/>
      <c r="CR21" s="277"/>
      <c r="CS21" s="277"/>
      <c r="CT21" s="277"/>
      <c r="CU21" s="277"/>
      <c r="CV21" s="277"/>
      <c r="CW21" s="277"/>
      <c r="CX21" s="277"/>
      <c r="CY21" s="277"/>
      <c r="CZ21" s="277"/>
      <c r="DA21" s="277"/>
      <c r="DB21" s="277"/>
      <c r="DC21" s="277"/>
    </row>
    <row r="22" spans="1:122" s="282" customFormat="1" x14ac:dyDescent="0.25">
      <c r="A22" s="277"/>
      <c r="B22" s="278">
        <v>15</v>
      </c>
      <c r="C22" s="283" t="s">
        <v>491</v>
      </c>
      <c r="D22" s="703">
        <v>59.023448000000002</v>
      </c>
      <c r="E22" s="703" t="s">
        <v>698</v>
      </c>
      <c r="F22" s="703">
        <v>59.023448000000002</v>
      </c>
      <c r="G22" s="703" t="s">
        <v>698</v>
      </c>
      <c r="H22" s="703">
        <v>59.023448000000002</v>
      </c>
      <c r="I22" s="285">
        <v>1</v>
      </c>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c r="BQ22" s="277"/>
      <c r="BR22" s="277"/>
      <c r="BS22" s="277"/>
      <c r="BT22" s="277"/>
      <c r="BU22" s="277"/>
      <c r="BV22" s="277"/>
      <c r="BW22" s="277"/>
      <c r="BX22" s="277"/>
      <c r="BY22" s="277"/>
      <c r="BZ22" s="277"/>
      <c r="CA22" s="277"/>
      <c r="CB22" s="277"/>
      <c r="CC22" s="277"/>
      <c r="CD22" s="277"/>
      <c r="CE22" s="277"/>
      <c r="CF22" s="277"/>
      <c r="CG22" s="277"/>
      <c r="CH22" s="277"/>
      <c r="CI22" s="277"/>
      <c r="CJ22" s="277"/>
      <c r="CK22" s="277"/>
      <c r="CL22" s="277"/>
      <c r="CM22" s="277"/>
      <c r="CN22" s="277"/>
      <c r="CO22" s="277"/>
      <c r="CP22" s="277"/>
      <c r="CQ22" s="277"/>
      <c r="CR22" s="277"/>
      <c r="CS22" s="277"/>
      <c r="CT22" s="277"/>
      <c r="CU22" s="277"/>
      <c r="CV22" s="277"/>
      <c r="CW22" s="277"/>
      <c r="CX22" s="277"/>
      <c r="CY22" s="277"/>
      <c r="CZ22" s="277"/>
      <c r="DA22" s="277"/>
      <c r="DB22" s="277"/>
      <c r="DC22" s="277"/>
    </row>
    <row r="23" spans="1:122" s="282" customFormat="1" x14ac:dyDescent="0.25">
      <c r="A23" s="277"/>
      <c r="B23" s="278">
        <v>16</v>
      </c>
      <c r="C23" s="283" t="s">
        <v>710</v>
      </c>
      <c r="D23" s="703" t="s">
        <v>700</v>
      </c>
      <c r="E23" s="703" t="s">
        <v>700</v>
      </c>
      <c r="F23" s="703" t="s">
        <v>700</v>
      </c>
      <c r="G23" s="703" t="s">
        <v>700</v>
      </c>
      <c r="H23" s="703" t="s">
        <v>700</v>
      </c>
      <c r="I23" s="286" t="s">
        <v>700</v>
      </c>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c r="BP23" s="277"/>
      <c r="BQ23" s="277"/>
      <c r="BR23" s="277"/>
      <c r="BS23" s="277"/>
      <c r="BT23" s="277"/>
      <c r="BU23" s="277"/>
      <c r="BV23" s="277"/>
      <c r="BW23" s="277"/>
      <c r="BX23" s="277"/>
      <c r="BY23" s="277"/>
      <c r="BZ23" s="277"/>
      <c r="CA23" s="277"/>
      <c r="CB23" s="277"/>
      <c r="CC23" s="277"/>
      <c r="CD23" s="277"/>
      <c r="CE23" s="277"/>
      <c r="CF23" s="277"/>
      <c r="CG23" s="277"/>
      <c r="CH23" s="277"/>
      <c r="CI23" s="277"/>
      <c r="CJ23" s="277"/>
      <c r="CK23" s="277"/>
      <c r="CL23" s="277"/>
      <c r="CM23" s="277"/>
      <c r="CN23" s="277"/>
      <c r="CO23" s="277"/>
      <c r="CP23" s="277"/>
      <c r="CQ23" s="277"/>
      <c r="CR23" s="277"/>
      <c r="CS23" s="277"/>
      <c r="CT23" s="277"/>
      <c r="CU23" s="277"/>
      <c r="CV23" s="277"/>
      <c r="CW23" s="277"/>
      <c r="CX23" s="277"/>
      <c r="CY23" s="277"/>
      <c r="CZ23" s="277"/>
      <c r="DA23" s="277"/>
      <c r="DB23" s="277"/>
      <c r="DC23" s="277"/>
    </row>
    <row r="24" spans="1:122" s="282" customFormat="1" x14ac:dyDescent="0.25">
      <c r="A24" s="277"/>
      <c r="B24" s="288">
        <v>17</v>
      </c>
      <c r="C24" s="288" t="s">
        <v>711</v>
      </c>
      <c r="D24" s="703">
        <v>27043.162808000001</v>
      </c>
      <c r="E24" s="703">
        <v>8.1504139999999996</v>
      </c>
      <c r="F24" s="703">
        <v>27043.162808000001</v>
      </c>
      <c r="G24" s="703">
        <v>8.0762129999999992</v>
      </c>
      <c r="H24" s="703">
        <v>2533.1369979999999</v>
      </c>
      <c r="I24" s="285">
        <v>9.3600000000000003E-2</v>
      </c>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7"/>
      <c r="BG24" s="277"/>
      <c r="BH24" s="277"/>
      <c r="BI24" s="277"/>
      <c r="BJ24" s="277"/>
      <c r="BK24" s="277"/>
      <c r="BL24" s="277"/>
      <c r="BM24" s="277"/>
      <c r="BN24" s="277"/>
      <c r="BO24" s="277"/>
      <c r="BP24" s="277"/>
      <c r="BQ24" s="277"/>
      <c r="BR24" s="277"/>
      <c r="BS24" s="277"/>
      <c r="BT24" s="277"/>
      <c r="BU24" s="277"/>
      <c r="BV24" s="277"/>
      <c r="BW24" s="277"/>
      <c r="BX24" s="277"/>
      <c r="BY24" s="277"/>
      <c r="BZ24" s="277"/>
      <c r="CA24" s="277"/>
      <c r="CB24" s="277"/>
      <c r="CC24" s="277"/>
      <c r="CD24" s="277"/>
      <c r="CE24" s="277"/>
      <c r="CF24" s="277"/>
      <c r="CG24" s="277"/>
      <c r="CH24" s="277"/>
      <c r="CI24" s="277"/>
      <c r="CJ24" s="277"/>
      <c r="CK24" s="277"/>
      <c r="CL24" s="277"/>
      <c r="CM24" s="277"/>
      <c r="CN24" s="277"/>
      <c r="CO24" s="277"/>
      <c r="CP24" s="277"/>
      <c r="CQ24" s="277"/>
      <c r="CR24" s="277"/>
      <c r="CS24" s="277"/>
      <c r="CT24" s="277"/>
      <c r="CU24" s="277"/>
      <c r="CV24" s="277"/>
      <c r="CW24" s="277"/>
      <c r="CX24" s="277"/>
      <c r="CY24" s="277"/>
      <c r="CZ24" s="277"/>
      <c r="DA24" s="277"/>
      <c r="DB24" s="277"/>
      <c r="DC24" s="277"/>
    </row>
    <row r="25" spans="1:122" s="282" customFormat="1" x14ac:dyDescent="0.25">
      <c r="A25" s="277"/>
      <c r="B25" s="277"/>
      <c r="C25" s="277"/>
      <c r="D25" s="277"/>
      <c r="E25" s="277"/>
      <c r="F25" s="277"/>
      <c r="G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c r="BP25" s="277"/>
      <c r="BQ25" s="277"/>
      <c r="BR25" s="277"/>
      <c r="BS25" s="277"/>
      <c r="BT25" s="277"/>
      <c r="BU25" s="277"/>
      <c r="BV25" s="277"/>
      <c r="BW25" s="277"/>
      <c r="BX25" s="277"/>
      <c r="BY25" s="277"/>
      <c r="BZ25" s="277"/>
      <c r="CA25" s="277"/>
      <c r="CB25" s="277"/>
      <c r="CC25" s="277"/>
      <c r="CD25" s="277"/>
      <c r="CE25" s="277"/>
      <c r="CF25" s="277"/>
      <c r="CG25" s="277"/>
      <c r="CH25" s="277"/>
      <c r="CI25" s="277"/>
      <c r="CJ25" s="277"/>
      <c r="CK25" s="277"/>
      <c r="CL25" s="277"/>
      <c r="CM25" s="277"/>
      <c r="CN25" s="277"/>
      <c r="CO25" s="277"/>
      <c r="CP25" s="277"/>
      <c r="CQ25" s="277"/>
      <c r="CR25" s="277"/>
      <c r="CS25" s="277"/>
      <c r="CT25" s="277"/>
      <c r="CU25" s="277"/>
      <c r="CV25" s="277"/>
      <c r="CW25" s="277"/>
      <c r="CX25" s="277"/>
      <c r="CY25" s="277"/>
      <c r="CZ25" s="277"/>
      <c r="DA25" s="277"/>
      <c r="DB25" s="277"/>
      <c r="DC25" s="277"/>
    </row>
    <row r="26" spans="1:122" s="282" customFormat="1" x14ac:dyDescent="0.25">
      <c r="A26" s="277"/>
      <c r="B26" s="277"/>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c r="BD26" s="277"/>
      <c r="BE26" s="277"/>
      <c r="BF26" s="277"/>
      <c r="BG26" s="277"/>
      <c r="BH26" s="277"/>
      <c r="BI26" s="277"/>
      <c r="BJ26" s="277"/>
      <c r="BK26" s="277"/>
      <c r="BL26" s="277"/>
      <c r="BM26" s="277"/>
      <c r="BN26" s="277"/>
      <c r="BO26" s="277"/>
      <c r="BP26" s="277"/>
      <c r="BQ26" s="277"/>
      <c r="BR26" s="277"/>
      <c r="BS26" s="277"/>
      <c r="BT26" s="277"/>
      <c r="BU26" s="277"/>
      <c r="BV26" s="277"/>
      <c r="BW26" s="277"/>
      <c r="BX26" s="277"/>
      <c r="BY26" s="277"/>
      <c r="BZ26" s="277"/>
      <c r="CA26" s="277"/>
      <c r="CB26" s="277"/>
      <c r="CC26" s="277"/>
      <c r="CD26" s="277"/>
      <c r="CE26" s="277"/>
      <c r="CF26" s="277"/>
      <c r="CG26" s="277"/>
      <c r="CH26" s="277"/>
      <c r="CI26" s="277"/>
      <c r="CJ26" s="277"/>
      <c r="CK26" s="277"/>
      <c r="CL26" s="277"/>
      <c r="CM26" s="277"/>
      <c r="CN26" s="277"/>
      <c r="CO26" s="277"/>
      <c r="CP26" s="277"/>
      <c r="CQ26" s="277"/>
      <c r="CR26" s="277"/>
      <c r="CS26" s="277"/>
      <c r="CT26" s="277"/>
      <c r="CU26" s="277"/>
      <c r="CV26" s="277"/>
      <c r="CW26" s="277"/>
      <c r="CX26" s="277"/>
      <c r="CY26" s="277"/>
      <c r="CZ26" s="277"/>
      <c r="DA26" s="277"/>
      <c r="DB26" s="277"/>
      <c r="DC26" s="277"/>
    </row>
    <row r="27" spans="1:122" s="282" customFormat="1" x14ac:dyDescent="0.25">
      <c r="A27" s="277"/>
      <c r="B27" s="277"/>
      <c r="C27" s="277"/>
      <c r="D27" s="702"/>
      <c r="E27" s="277"/>
      <c r="F27" s="277"/>
      <c r="G27" s="277"/>
      <c r="H27" s="277"/>
      <c r="I27" s="277"/>
      <c r="J27" s="274"/>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c r="BP27" s="277"/>
      <c r="BQ27" s="277"/>
      <c r="BR27" s="277"/>
      <c r="BS27" s="277"/>
      <c r="BT27" s="277"/>
      <c r="BU27" s="277"/>
      <c r="BV27" s="277"/>
      <c r="BW27" s="277"/>
      <c r="BX27" s="277"/>
      <c r="BY27" s="277"/>
      <c r="BZ27" s="277"/>
      <c r="CA27" s="277"/>
      <c r="CB27" s="277"/>
      <c r="CC27" s="277"/>
      <c r="CD27" s="277"/>
      <c r="CE27" s="277"/>
      <c r="CF27" s="277"/>
      <c r="CG27" s="277"/>
      <c r="CH27" s="277"/>
      <c r="CI27" s="277"/>
      <c r="CJ27" s="277"/>
      <c r="CK27" s="277"/>
      <c r="CL27" s="277"/>
      <c r="CM27" s="277"/>
      <c r="CN27" s="277"/>
      <c r="CO27" s="277"/>
      <c r="CP27" s="277"/>
      <c r="CQ27" s="277"/>
      <c r="CR27" s="277"/>
      <c r="CS27" s="277"/>
      <c r="CT27" s="277"/>
      <c r="CU27" s="277"/>
      <c r="CV27" s="277"/>
      <c r="CW27" s="277"/>
      <c r="CX27" s="277"/>
      <c r="CY27" s="277"/>
      <c r="CZ27" s="277"/>
      <c r="DA27" s="277"/>
      <c r="DB27" s="277"/>
      <c r="DC27" s="277"/>
    </row>
    <row r="28" spans="1:122" x14ac:dyDescent="0.25">
      <c r="DD28" s="170"/>
      <c r="DE28" s="170"/>
      <c r="DF28" s="170"/>
      <c r="DG28" s="170"/>
      <c r="DH28" s="170"/>
      <c r="DI28" s="170"/>
      <c r="DJ28" s="170"/>
      <c r="DK28" s="170"/>
      <c r="DL28" s="170"/>
      <c r="DM28" s="170"/>
      <c r="DN28" s="170"/>
      <c r="DO28" s="170"/>
      <c r="DP28" s="170"/>
      <c r="DQ28" s="170"/>
      <c r="DR28" s="170"/>
    </row>
    <row r="29" spans="1:122" x14ac:dyDescent="0.25">
      <c r="DD29" s="170"/>
      <c r="DE29" s="170"/>
      <c r="DF29" s="170"/>
      <c r="DG29" s="170"/>
      <c r="DH29" s="170"/>
      <c r="DI29" s="170"/>
      <c r="DJ29" s="170"/>
      <c r="DK29" s="170"/>
      <c r="DL29" s="170"/>
      <c r="DM29" s="170"/>
      <c r="DN29" s="170"/>
      <c r="DO29" s="170"/>
      <c r="DP29" s="170"/>
      <c r="DQ29" s="170"/>
      <c r="DR29" s="170"/>
    </row>
  </sheetData>
  <mergeCells count="5">
    <mergeCell ref="B2:I2"/>
    <mergeCell ref="C5:C7"/>
    <mergeCell ref="D5:E5"/>
    <mergeCell ref="F5:G5"/>
    <mergeCell ref="H5:I5"/>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D21B6-6BBC-466F-8B92-5B02555421A1}">
  <sheetPr codeName="Sheet63">
    <tabColor rgb="FF00A976"/>
  </sheetPr>
  <dimension ref="A1:DX29"/>
  <sheetViews>
    <sheetView zoomScale="70" zoomScaleNormal="70" zoomScaleSheetLayoutView="90" workbookViewId="0">
      <selection activeCell="G9" sqref="G9"/>
    </sheetView>
  </sheetViews>
  <sheetFormatPr defaultColWidth="19.875" defaultRowHeight="15" x14ac:dyDescent="0.25"/>
  <cols>
    <col min="1" max="1" width="3.125" style="272" customWidth="1"/>
    <col min="2" max="2" width="3.25" style="272" bestFit="1" customWidth="1"/>
    <col min="3" max="3" width="35.625" style="272" bestFit="1" customWidth="1"/>
    <col min="4" max="18" width="15.25" style="272" customWidth="1"/>
    <col min="19" max="20" width="15.375" style="272" customWidth="1"/>
    <col min="21" max="21" width="19.875" style="272"/>
    <col min="22" max="22" width="29.625" style="272" customWidth="1"/>
    <col min="23" max="128" width="19.875" style="272"/>
    <col min="129" max="16384" width="19.875" style="170"/>
  </cols>
  <sheetData>
    <row r="1" spans="1:128" ht="9.9499999999999993" customHeight="1" x14ac:dyDescent="0.25"/>
    <row r="2" spans="1:128" ht="20.25" x14ac:dyDescent="0.3">
      <c r="A2" s="273"/>
      <c r="B2" s="1217" t="s">
        <v>26</v>
      </c>
      <c r="C2" s="1217"/>
      <c r="D2" s="1217"/>
      <c r="E2" s="1217"/>
      <c r="F2" s="1217"/>
      <c r="G2" s="1217"/>
      <c r="H2" s="1217"/>
      <c r="I2" s="1217"/>
      <c r="J2" s="1217"/>
      <c r="K2" s="1217"/>
      <c r="L2" s="1217"/>
      <c r="M2" s="1217"/>
      <c r="N2" s="1217"/>
      <c r="O2" s="1217"/>
      <c r="P2" s="1217"/>
      <c r="Q2" s="1217"/>
      <c r="R2" s="1217"/>
      <c r="S2" s="1217"/>
      <c r="T2" s="1217"/>
    </row>
    <row r="3" spans="1:128" x14ac:dyDescent="0.25">
      <c r="DJ3" s="170"/>
      <c r="DK3" s="170"/>
      <c r="DL3" s="170"/>
      <c r="DM3" s="170"/>
      <c r="DN3" s="170"/>
      <c r="DO3" s="170"/>
      <c r="DP3" s="170"/>
      <c r="DQ3" s="170"/>
      <c r="DR3" s="170"/>
      <c r="DS3" s="170"/>
      <c r="DT3" s="170"/>
      <c r="DU3" s="170"/>
      <c r="DV3" s="170"/>
      <c r="DW3" s="170"/>
      <c r="DX3" s="170"/>
    </row>
    <row r="4" spans="1:128" x14ac:dyDescent="0.25">
      <c r="DJ4" s="170"/>
      <c r="DK4" s="170"/>
      <c r="DL4" s="170"/>
      <c r="DM4" s="170"/>
      <c r="DN4" s="170"/>
      <c r="DO4" s="170"/>
      <c r="DP4" s="170"/>
      <c r="DQ4" s="170"/>
      <c r="DR4" s="170"/>
      <c r="DS4" s="170"/>
      <c r="DT4" s="170"/>
      <c r="DU4" s="170"/>
      <c r="DV4" s="170"/>
      <c r="DW4" s="170"/>
      <c r="DX4" s="170"/>
    </row>
    <row r="5" spans="1:128" s="275" customFormat="1" x14ac:dyDescent="0.25">
      <c r="A5" s="274"/>
      <c r="B5" s="869"/>
      <c r="C5" s="1303" t="s">
        <v>687</v>
      </c>
      <c r="D5" s="1303" t="s">
        <v>712</v>
      </c>
      <c r="E5" s="1303"/>
      <c r="F5" s="1303"/>
      <c r="G5" s="1303"/>
      <c r="H5" s="1303"/>
      <c r="I5" s="1303"/>
      <c r="J5" s="1303"/>
      <c r="K5" s="1303"/>
      <c r="L5" s="1303"/>
      <c r="M5" s="1303"/>
      <c r="N5" s="1303"/>
      <c r="O5" s="1303"/>
      <c r="P5" s="1303"/>
      <c r="Q5" s="1303"/>
      <c r="R5" s="1303"/>
      <c r="S5" s="1306" t="s">
        <v>464</v>
      </c>
      <c r="T5" s="1306" t="s">
        <v>713</v>
      </c>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c r="CU5" s="274"/>
      <c r="CV5" s="274"/>
      <c r="CW5" s="274"/>
      <c r="CX5" s="274"/>
      <c r="CY5" s="274"/>
      <c r="CZ5" s="274"/>
      <c r="DA5" s="274"/>
      <c r="DB5" s="274"/>
      <c r="DC5" s="274"/>
      <c r="DD5" s="274"/>
      <c r="DE5" s="274"/>
      <c r="DF5" s="274"/>
      <c r="DG5" s="274"/>
      <c r="DH5" s="274"/>
      <c r="DI5" s="274"/>
    </row>
    <row r="6" spans="1:128" s="275" customFormat="1" x14ac:dyDescent="0.25">
      <c r="A6" s="274"/>
      <c r="B6" s="870"/>
      <c r="C6" s="1303"/>
      <c r="D6" s="874">
        <v>0</v>
      </c>
      <c r="E6" s="875">
        <v>0.02</v>
      </c>
      <c r="F6" s="874">
        <v>0.04</v>
      </c>
      <c r="G6" s="875">
        <v>0.1</v>
      </c>
      <c r="H6" s="875">
        <v>0.2</v>
      </c>
      <c r="I6" s="875">
        <v>0.35</v>
      </c>
      <c r="J6" s="875">
        <v>0.5</v>
      </c>
      <c r="K6" s="875">
        <v>0.7</v>
      </c>
      <c r="L6" s="875">
        <v>0.75</v>
      </c>
      <c r="M6" s="875">
        <v>1</v>
      </c>
      <c r="N6" s="875">
        <v>1.5</v>
      </c>
      <c r="O6" s="875">
        <v>2.5</v>
      </c>
      <c r="P6" s="875">
        <v>3.7</v>
      </c>
      <c r="Q6" s="875">
        <v>12.5</v>
      </c>
      <c r="R6" s="875" t="s">
        <v>714</v>
      </c>
      <c r="S6" s="1306"/>
      <c r="T6" s="1306"/>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4"/>
      <c r="CA6" s="274"/>
      <c r="CB6" s="274"/>
      <c r="CC6" s="274"/>
      <c r="CD6" s="274"/>
      <c r="CE6" s="274"/>
      <c r="CF6" s="274"/>
      <c r="CG6" s="274"/>
      <c r="CH6" s="274"/>
      <c r="CI6" s="274"/>
      <c r="CJ6" s="274"/>
      <c r="CK6" s="274"/>
      <c r="CL6" s="274"/>
      <c r="CM6" s="274"/>
      <c r="CN6" s="274"/>
      <c r="CO6" s="274"/>
      <c r="CP6" s="274"/>
      <c r="CQ6" s="274"/>
      <c r="CR6" s="274"/>
      <c r="CS6" s="274"/>
      <c r="CT6" s="274"/>
      <c r="CU6" s="274"/>
      <c r="CV6" s="274"/>
      <c r="CW6" s="274"/>
      <c r="CX6" s="274"/>
      <c r="CY6" s="274"/>
      <c r="CZ6" s="274"/>
      <c r="DA6" s="274"/>
      <c r="DB6" s="274"/>
      <c r="DC6" s="274"/>
      <c r="DD6" s="274"/>
      <c r="DE6" s="274"/>
      <c r="DF6" s="274"/>
      <c r="DG6" s="274"/>
      <c r="DH6" s="274"/>
      <c r="DI6" s="274"/>
    </row>
    <row r="7" spans="1:128" s="169" customFormat="1" x14ac:dyDescent="0.25">
      <c r="A7" s="276"/>
      <c r="B7" s="870"/>
      <c r="C7" s="1303"/>
      <c r="D7" s="873" t="s">
        <v>68</v>
      </c>
      <c r="E7" s="873" t="s">
        <v>69</v>
      </c>
      <c r="F7" s="873" t="s">
        <v>70</v>
      </c>
      <c r="G7" s="873" t="s">
        <v>71</v>
      </c>
      <c r="H7" s="873" t="s">
        <v>72</v>
      </c>
      <c r="I7" s="873" t="s">
        <v>189</v>
      </c>
      <c r="J7" s="873" t="s">
        <v>214</v>
      </c>
      <c r="K7" s="873" t="s">
        <v>257</v>
      </c>
      <c r="L7" s="873" t="s">
        <v>253</v>
      </c>
      <c r="M7" s="873" t="s">
        <v>255</v>
      </c>
      <c r="N7" s="873" t="s">
        <v>614</v>
      </c>
      <c r="O7" s="873" t="s">
        <v>615</v>
      </c>
      <c r="P7" s="873" t="s">
        <v>655</v>
      </c>
      <c r="Q7" s="873" t="s">
        <v>656</v>
      </c>
      <c r="R7" s="873" t="s">
        <v>657</v>
      </c>
      <c r="S7" s="873" t="s">
        <v>715</v>
      </c>
      <c r="T7" s="873" t="s">
        <v>716</v>
      </c>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76"/>
      <c r="BQ7" s="276"/>
      <c r="BR7" s="276"/>
      <c r="BS7" s="276"/>
      <c r="BT7" s="276"/>
      <c r="BU7" s="276"/>
      <c r="BV7" s="276"/>
      <c r="BW7" s="276"/>
      <c r="BX7" s="276"/>
      <c r="BY7" s="276"/>
      <c r="BZ7" s="276"/>
      <c r="CA7" s="276"/>
      <c r="CB7" s="276"/>
      <c r="CC7" s="276"/>
      <c r="CD7" s="276"/>
      <c r="CE7" s="276"/>
      <c r="CF7" s="276"/>
      <c r="CG7" s="276"/>
      <c r="CH7" s="276"/>
      <c r="CI7" s="276"/>
      <c r="CJ7" s="276"/>
      <c r="CK7" s="276"/>
      <c r="CL7" s="276"/>
      <c r="CM7" s="276"/>
      <c r="CN7" s="276"/>
      <c r="CO7" s="276"/>
      <c r="CP7" s="276"/>
      <c r="CQ7" s="276"/>
      <c r="CR7" s="276"/>
      <c r="CS7" s="276"/>
      <c r="CT7" s="276"/>
      <c r="CU7" s="276"/>
      <c r="CV7" s="276"/>
      <c r="CW7" s="276"/>
      <c r="CX7" s="276"/>
      <c r="CY7" s="276"/>
      <c r="CZ7" s="276"/>
      <c r="DA7" s="276"/>
      <c r="DB7" s="276"/>
      <c r="DC7" s="276"/>
      <c r="DD7" s="276"/>
      <c r="DE7" s="276"/>
      <c r="DF7" s="276"/>
      <c r="DG7" s="276"/>
      <c r="DH7" s="276"/>
      <c r="DI7" s="276"/>
    </row>
    <row r="8" spans="1:128" s="282" customFormat="1" ht="30" x14ac:dyDescent="0.25">
      <c r="A8" s="277"/>
      <c r="B8" s="278">
        <v>1</v>
      </c>
      <c r="C8" s="279" t="s">
        <v>694</v>
      </c>
      <c r="D8" s="280">
        <v>6396705288</v>
      </c>
      <c r="E8" s="289" t="s">
        <v>717</v>
      </c>
      <c r="F8" s="289" t="s">
        <v>717</v>
      </c>
      <c r="G8" s="289" t="s">
        <v>717</v>
      </c>
      <c r="H8" s="289" t="s">
        <v>717</v>
      </c>
      <c r="I8" s="289" t="s">
        <v>717</v>
      </c>
      <c r="J8" s="289" t="s">
        <v>717</v>
      </c>
      <c r="K8" s="289" t="s">
        <v>717</v>
      </c>
      <c r="L8" s="289" t="s">
        <v>717</v>
      </c>
      <c r="M8" s="289" t="s">
        <v>717</v>
      </c>
      <c r="N8" s="289" t="s">
        <v>717</v>
      </c>
      <c r="O8" s="280">
        <v>133208115</v>
      </c>
      <c r="P8" s="289" t="s">
        <v>717</v>
      </c>
      <c r="Q8" s="289" t="s">
        <v>717</v>
      </c>
      <c r="R8" s="289" t="s">
        <v>717</v>
      </c>
      <c r="S8" s="280">
        <v>6529913403</v>
      </c>
      <c r="T8" s="289" t="s">
        <v>718</v>
      </c>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277"/>
      <c r="BK8" s="277"/>
      <c r="BL8" s="277"/>
      <c r="BM8" s="277"/>
      <c r="BN8" s="277"/>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277"/>
      <c r="CW8" s="277"/>
      <c r="CX8" s="277"/>
      <c r="CY8" s="277"/>
      <c r="CZ8" s="277"/>
      <c r="DA8" s="277"/>
      <c r="DB8" s="277"/>
      <c r="DC8" s="277"/>
      <c r="DD8" s="277"/>
      <c r="DE8" s="277"/>
      <c r="DF8" s="277"/>
      <c r="DG8" s="277"/>
      <c r="DH8" s="277"/>
      <c r="DI8" s="277"/>
    </row>
    <row r="9" spans="1:128" s="282" customFormat="1" ht="30" x14ac:dyDescent="0.25">
      <c r="A9" s="277"/>
      <c r="B9" s="278">
        <v>2</v>
      </c>
      <c r="C9" s="283" t="s">
        <v>695</v>
      </c>
      <c r="D9" s="284">
        <v>145815895</v>
      </c>
      <c r="E9" s="287" t="s">
        <v>717</v>
      </c>
      <c r="F9" s="287" t="s">
        <v>717</v>
      </c>
      <c r="G9" s="287" t="s">
        <v>717</v>
      </c>
      <c r="H9" s="287" t="s">
        <v>717</v>
      </c>
      <c r="I9" s="287" t="s">
        <v>717</v>
      </c>
      <c r="J9" s="287" t="s">
        <v>717</v>
      </c>
      <c r="K9" s="287" t="s">
        <v>717</v>
      </c>
      <c r="L9" s="287" t="s">
        <v>717</v>
      </c>
      <c r="M9" s="287" t="s">
        <v>717</v>
      </c>
      <c r="N9" s="287" t="s">
        <v>717</v>
      </c>
      <c r="O9" s="287" t="s">
        <v>717</v>
      </c>
      <c r="P9" s="287" t="s">
        <v>717</v>
      </c>
      <c r="Q9" s="287" t="s">
        <v>717</v>
      </c>
      <c r="R9" s="287" t="s">
        <v>717</v>
      </c>
      <c r="S9" s="284">
        <v>145815895</v>
      </c>
      <c r="T9" s="287" t="s">
        <v>718</v>
      </c>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row>
    <row r="10" spans="1:128" s="282" customFormat="1" x14ac:dyDescent="0.25">
      <c r="A10" s="277"/>
      <c r="B10" s="278">
        <v>3</v>
      </c>
      <c r="C10" s="283" t="s">
        <v>696</v>
      </c>
      <c r="D10" s="287" t="s">
        <v>700</v>
      </c>
      <c r="E10" s="287" t="s">
        <v>700</v>
      </c>
      <c r="F10" s="287" t="s">
        <v>700</v>
      </c>
      <c r="G10" s="287" t="s">
        <v>700</v>
      </c>
      <c r="H10" s="287" t="s">
        <v>700</v>
      </c>
      <c r="I10" s="287" t="s">
        <v>700</v>
      </c>
      <c r="J10" s="287" t="s">
        <v>700</v>
      </c>
      <c r="K10" s="287" t="s">
        <v>700</v>
      </c>
      <c r="L10" s="287" t="s">
        <v>700</v>
      </c>
      <c r="M10" s="287" t="s">
        <v>700</v>
      </c>
      <c r="N10" s="287" t="s">
        <v>700</v>
      </c>
      <c r="O10" s="287" t="s">
        <v>700</v>
      </c>
      <c r="P10" s="287" t="s">
        <v>700</v>
      </c>
      <c r="Q10" s="287" t="s">
        <v>700</v>
      </c>
      <c r="R10" s="287" t="s">
        <v>700</v>
      </c>
      <c r="S10" s="287" t="s">
        <v>700</v>
      </c>
      <c r="T10" s="287" t="s">
        <v>700</v>
      </c>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row>
    <row r="11" spans="1:128" s="282" customFormat="1" x14ac:dyDescent="0.25">
      <c r="A11" s="277"/>
      <c r="B11" s="278">
        <v>4</v>
      </c>
      <c r="C11" s="283" t="s">
        <v>697</v>
      </c>
      <c r="D11" s="287" t="s">
        <v>700</v>
      </c>
      <c r="E11" s="287" t="s">
        <v>700</v>
      </c>
      <c r="F11" s="287" t="s">
        <v>700</v>
      </c>
      <c r="G11" s="287" t="s">
        <v>700</v>
      </c>
      <c r="H11" s="287" t="s">
        <v>700</v>
      </c>
      <c r="I11" s="287" t="s">
        <v>700</v>
      </c>
      <c r="J11" s="287" t="s">
        <v>700</v>
      </c>
      <c r="K11" s="287" t="s">
        <v>700</v>
      </c>
      <c r="L11" s="287" t="s">
        <v>700</v>
      </c>
      <c r="M11" s="287" t="s">
        <v>700</v>
      </c>
      <c r="N11" s="287" t="s">
        <v>700</v>
      </c>
      <c r="O11" s="287" t="s">
        <v>700</v>
      </c>
      <c r="P11" s="287" t="s">
        <v>700</v>
      </c>
      <c r="Q11" s="287" t="s">
        <v>700</v>
      </c>
      <c r="R11" s="287" t="s">
        <v>700</v>
      </c>
      <c r="S11" s="287" t="s">
        <v>700</v>
      </c>
      <c r="T11" s="287" t="s">
        <v>700</v>
      </c>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7"/>
      <c r="BI11" s="277"/>
      <c r="BJ11" s="277"/>
      <c r="BK11" s="277"/>
      <c r="BL11" s="277"/>
      <c r="BM11" s="277"/>
      <c r="BN11" s="277"/>
      <c r="BO11" s="277"/>
      <c r="BP11" s="277"/>
      <c r="BQ11" s="277"/>
      <c r="BR11" s="277"/>
      <c r="BS11" s="277"/>
      <c r="BT11" s="277"/>
      <c r="BU11" s="277"/>
      <c r="BV11" s="277"/>
      <c r="BW11" s="277"/>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7"/>
      <c r="CW11" s="277"/>
      <c r="CX11" s="277"/>
      <c r="CY11" s="277"/>
      <c r="CZ11" s="277"/>
      <c r="DA11" s="277"/>
      <c r="DB11" s="277"/>
      <c r="DC11" s="277"/>
      <c r="DD11" s="277"/>
      <c r="DE11" s="277"/>
      <c r="DF11" s="277"/>
      <c r="DG11" s="277"/>
      <c r="DH11" s="277"/>
      <c r="DI11" s="277"/>
    </row>
    <row r="12" spans="1:128" s="282" customFormat="1" x14ac:dyDescent="0.25">
      <c r="A12" s="277"/>
      <c r="B12" s="278">
        <v>5</v>
      </c>
      <c r="C12" s="283" t="s">
        <v>699</v>
      </c>
      <c r="D12" s="287" t="s">
        <v>700</v>
      </c>
      <c r="E12" s="287" t="s">
        <v>700</v>
      </c>
      <c r="F12" s="287" t="s">
        <v>700</v>
      </c>
      <c r="G12" s="287" t="s">
        <v>700</v>
      </c>
      <c r="H12" s="287" t="s">
        <v>700</v>
      </c>
      <c r="I12" s="287" t="s">
        <v>700</v>
      </c>
      <c r="J12" s="287" t="s">
        <v>700</v>
      </c>
      <c r="K12" s="287" t="s">
        <v>700</v>
      </c>
      <c r="L12" s="287" t="s">
        <v>700</v>
      </c>
      <c r="M12" s="287" t="s">
        <v>700</v>
      </c>
      <c r="N12" s="287" t="s">
        <v>700</v>
      </c>
      <c r="O12" s="287" t="s">
        <v>700</v>
      </c>
      <c r="P12" s="287" t="s">
        <v>700</v>
      </c>
      <c r="Q12" s="287" t="s">
        <v>700</v>
      </c>
      <c r="R12" s="287" t="s">
        <v>700</v>
      </c>
      <c r="S12" s="287" t="s">
        <v>700</v>
      </c>
      <c r="T12" s="287" t="s">
        <v>700</v>
      </c>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c r="BP12" s="277"/>
      <c r="BQ12" s="277"/>
      <c r="BR12" s="277"/>
      <c r="BS12" s="277"/>
      <c r="BT12" s="277"/>
      <c r="BU12" s="277"/>
      <c r="BV12" s="277"/>
      <c r="BW12" s="277"/>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7"/>
      <c r="CW12" s="277"/>
      <c r="CX12" s="277"/>
      <c r="CY12" s="277"/>
      <c r="CZ12" s="277"/>
      <c r="DA12" s="277"/>
      <c r="DB12" s="277"/>
      <c r="DC12" s="277"/>
      <c r="DD12" s="277"/>
      <c r="DE12" s="277"/>
      <c r="DF12" s="277"/>
      <c r="DG12" s="277"/>
      <c r="DH12" s="277"/>
      <c r="DI12" s="277"/>
    </row>
    <row r="13" spans="1:128" s="282" customFormat="1" ht="30" x14ac:dyDescent="0.25">
      <c r="A13" s="277"/>
      <c r="B13" s="278">
        <v>6</v>
      </c>
      <c r="C13" s="283" t="s">
        <v>701</v>
      </c>
      <c r="D13" s="287" t="s">
        <v>719</v>
      </c>
      <c r="E13" s="287" t="s">
        <v>717</v>
      </c>
      <c r="F13" s="287" t="s">
        <v>717</v>
      </c>
      <c r="G13" s="287" t="s">
        <v>717</v>
      </c>
      <c r="H13" s="284">
        <v>1020191150</v>
      </c>
      <c r="I13" s="287" t="s">
        <v>717</v>
      </c>
      <c r="J13" s="284">
        <v>112968</v>
      </c>
      <c r="K13" s="287" t="s">
        <v>717</v>
      </c>
      <c r="L13" s="287" t="s">
        <v>717</v>
      </c>
      <c r="M13" s="287" t="s">
        <v>717</v>
      </c>
      <c r="N13" s="287" t="s">
        <v>717</v>
      </c>
      <c r="O13" s="287" t="s">
        <v>717</v>
      </c>
      <c r="P13" s="287" t="s">
        <v>717</v>
      </c>
      <c r="Q13" s="287" t="s">
        <v>717</v>
      </c>
      <c r="R13" s="287" t="s">
        <v>717</v>
      </c>
      <c r="S13" s="284">
        <v>1020304118</v>
      </c>
      <c r="T13" s="287" t="s">
        <v>718</v>
      </c>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7"/>
      <c r="BG13" s="277"/>
      <c r="BH13" s="277"/>
      <c r="BI13" s="277"/>
      <c r="BJ13" s="277"/>
      <c r="BK13" s="277"/>
      <c r="BL13" s="277"/>
      <c r="BM13" s="277"/>
      <c r="BN13" s="277"/>
      <c r="BO13" s="277"/>
      <c r="BP13" s="277"/>
      <c r="BQ13" s="277"/>
      <c r="BR13" s="277"/>
      <c r="BS13" s="277"/>
      <c r="BT13" s="277"/>
      <c r="BU13" s="277"/>
      <c r="BV13" s="277"/>
      <c r="BW13" s="277"/>
      <c r="BX13" s="277"/>
      <c r="BY13" s="277"/>
      <c r="BZ13" s="277"/>
      <c r="CA13" s="277"/>
      <c r="CB13" s="277"/>
      <c r="CC13" s="277"/>
      <c r="CD13" s="277"/>
      <c r="CE13" s="277"/>
      <c r="CF13" s="277"/>
      <c r="CG13" s="277"/>
      <c r="CH13" s="277"/>
      <c r="CI13" s="277"/>
      <c r="CJ13" s="277"/>
      <c r="CK13" s="277"/>
      <c r="CL13" s="277"/>
      <c r="CM13" s="277"/>
      <c r="CN13" s="277"/>
      <c r="CO13" s="277"/>
      <c r="CP13" s="277"/>
      <c r="CQ13" s="277"/>
      <c r="CR13" s="277"/>
      <c r="CS13" s="277"/>
      <c r="CT13" s="277"/>
      <c r="CU13" s="277"/>
      <c r="CV13" s="277"/>
      <c r="CW13" s="277"/>
      <c r="CX13" s="277"/>
      <c r="CY13" s="277"/>
      <c r="CZ13" s="277"/>
      <c r="DA13" s="277"/>
      <c r="DB13" s="277"/>
      <c r="DC13" s="277"/>
      <c r="DD13" s="277"/>
      <c r="DE13" s="277"/>
      <c r="DF13" s="277"/>
      <c r="DG13" s="277"/>
      <c r="DH13" s="277"/>
      <c r="DI13" s="277"/>
    </row>
    <row r="14" spans="1:128" s="282" customFormat="1" ht="30" x14ac:dyDescent="0.25">
      <c r="A14" s="277"/>
      <c r="B14" s="278">
        <v>7</v>
      </c>
      <c r="C14" s="283" t="s">
        <v>702</v>
      </c>
      <c r="D14" s="287" t="s">
        <v>719</v>
      </c>
      <c r="E14" s="287" t="s">
        <v>717</v>
      </c>
      <c r="F14" s="287" t="s">
        <v>717</v>
      </c>
      <c r="G14" s="287" t="s">
        <v>717</v>
      </c>
      <c r="H14" s="287" t="s">
        <v>717</v>
      </c>
      <c r="I14" s="287" t="s">
        <v>717</v>
      </c>
      <c r="J14" s="287" t="s">
        <v>717</v>
      </c>
      <c r="K14" s="287" t="s">
        <v>717</v>
      </c>
      <c r="L14" s="287" t="s">
        <v>717</v>
      </c>
      <c r="M14" s="284">
        <v>8076213</v>
      </c>
      <c r="N14" s="287" t="s">
        <v>717</v>
      </c>
      <c r="O14" s="287" t="s">
        <v>717</v>
      </c>
      <c r="P14" s="287" t="s">
        <v>717</v>
      </c>
      <c r="Q14" s="287" t="s">
        <v>717</v>
      </c>
      <c r="R14" s="287" t="s">
        <v>717</v>
      </c>
      <c r="S14" s="284">
        <v>8076213</v>
      </c>
      <c r="T14" s="284">
        <v>8076213</v>
      </c>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77"/>
      <c r="BY14" s="277"/>
      <c r="BZ14" s="277"/>
      <c r="CA14" s="277"/>
      <c r="CB14" s="277"/>
      <c r="CC14" s="277"/>
      <c r="CD14" s="277"/>
      <c r="CE14" s="277"/>
      <c r="CF14" s="277"/>
      <c r="CG14" s="277"/>
      <c r="CH14" s="277"/>
      <c r="CI14" s="277"/>
      <c r="CJ14" s="277"/>
      <c r="CK14" s="277"/>
      <c r="CL14" s="277"/>
      <c r="CM14" s="277"/>
      <c r="CN14" s="277"/>
      <c r="CO14" s="277"/>
      <c r="CP14" s="277"/>
      <c r="CQ14" s="277"/>
      <c r="CR14" s="277"/>
      <c r="CS14" s="277"/>
      <c r="CT14" s="277"/>
      <c r="CU14" s="277"/>
      <c r="CV14" s="277"/>
      <c r="CW14" s="277"/>
      <c r="CX14" s="277"/>
      <c r="CY14" s="277"/>
      <c r="CZ14" s="277"/>
      <c r="DA14" s="277"/>
      <c r="DB14" s="277"/>
      <c r="DC14" s="277"/>
      <c r="DD14" s="277"/>
      <c r="DE14" s="277"/>
      <c r="DF14" s="277"/>
      <c r="DG14" s="277"/>
      <c r="DH14" s="277"/>
      <c r="DI14" s="277"/>
    </row>
    <row r="15" spans="1:128" s="282" customFormat="1" x14ac:dyDescent="0.25">
      <c r="A15" s="277"/>
      <c r="B15" s="278">
        <v>8</v>
      </c>
      <c r="C15" s="283" t="s">
        <v>703</v>
      </c>
      <c r="D15" s="287" t="s">
        <v>700</v>
      </c>
      <c r="E15" s="287" t="s">
        <v>700</v>
      </c>
      <c r="F15" s="287" t="s">
        <v>700</v>
      </c>
      <c r="G15" s="287" t="s">
        <v>700</v>
      </c>
      <c r="H15" s="287" t="s">
        <v>700</v>
      </c>
      <c r="I15" s="287" t="s">
        <v>700</v>
      </c>
      <c r="J15" s="287" t="s">
        <v>700</v>
      </c>
      <c r="K15" s="287" t="s">
        <v>700</v>
      </c>
      <c r="L15" s="287" t="s">
        <v>700</v>
      </c>
      <c r="M15" s="287" t="s">
        <v>700</v>
      </c>
      <c r="N15" s="287" t="s">
        <v>700</v>
      </c>
      <c r="O15" s="287" t="s">
        <v>700</v>
      </c>
      <c r="P15" s="287" t="s">
        <v>700</v>
      </c>
      <c r="Q15" s="287" t="s">
        <v>700</v>
      </c>
      <c r="R15" s="287" t="s">
        <v>700</v>
      </c>
      <c r="S15" s="287" t="s">
        <v>700</v>
      </c>
      <c r="T15" s="287" t="s">
        <v>700</v>
      </c>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7"/>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7"/>
      <c r="CW15" s="277"/>
      <c r="CX15" s="277"/>
      <c r="CY15" s="277"/>
      <c r="CZ15" s="277"/>
      <c r="DA15" s="277"/>
      <c r="DB15" s="277"/>
      <c r="DC15" s="277"/>
      <c r="DD15" s="277"/>
      <c r="DE15" s="277"/>
      <c r="DF15" s="277"/>
      <c r="DG15" s="277"/>
      <c r="DH15" s="277"/>
      <c r="DI15" s="277"/>
    </row>
    <row r="16" spans="1:128" s="282" customFormat="1" ht="30" x14ac:dyDescent="0.25">
      <c r="A16" s="277"/>
      <c r="B16" s="278">
        <v>9</v>
      </c>
      <c r="C16" s="283" t="s">
        <v>704</v>
      </c>
      <c r="D16" s="287" t="s">
        <v>700</v>
      </c>
      <c r="E16" s="287" t="s">
        <v>700</v>
      </c>
      <c r="F16" s="287" t="s">
        <v>700</v>
      </c>
      <c r="G16" s="287" t="s">
        <v>700</v>
      </c>
      <c r="H16" s="287" t="s">
        <v>700</v>
      </c>
      <c r="I16" s="287" t="s">
        <v>700</v>
      </c>
      <c r="J16" s="287" t="s">
        <v>700</v>
      </c>
      <c r="K16" s="287" t="s">
        <v>700</v>
      </c>
      <c r="L16" s="287" t="s">
        <v>700</v>
      </c>
      <c r="M16" s="287" t="s">
        <v>700</v>
      </c>
      <c r="N16" s="287" t="s">
        <v>700</v>
      </c>
      <c r="O16" s="287" t="s">
        <v>700</v>
      </c>
      <c r="P16" s="287" t="s">
        <v>700</v>
      </c>
      <c r="Q16" s="287" t="s">
        <v>700</v>
      </c>
      <c r="R16" s="287" t="s">
        <v>700</v>
      </c>
      <c r="S16" s="287" t="s">
        <v>700</v>
      </c>
      <c r="T16" s="287" t="s">
        <v>700</v>
      </c>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7"/>
      <c r="BJ16" s="277"/>
      <c r="BK16" s="277"/>
      <c r="BL16" s="277"/>
      <c r="BM16" s="277"/>
      <c r="BN16" s="277"/>
      <c r="BO16" s="277"/>
      <c r="BP16" s="277"/>
      <c r="BQ16" s="277"/>
      <c r="BR16" s="277"/>
      <c r="BS16" s="277"/>
      <c r="BT16" s="277"/>
      <c r="BU16" s="277"/>
      <c r="BV16" s="277"/>
      <c r="BW16" s="277"/>
      <c r="BX16" s="277"/>
      <c r="BY16" s="277"/>
      <c r="BZ16" s="277"/>
      <c r="CA16" s="277"/>
      <c r="CB16" s="277"/>
      <c r="CC16" s="277"/>
      <c r="CD16" s="277"/>
      <c r="CE16" s="277"/>
      <c r="CF16" s="277"/>
      <c r="CG16" s="277"/>
      <c r="CH16" s="277"/>
      <c r="CI16" s="277"/>
      <c r="CJ16" s="277"/>
      <c r="CK16" s="277"/>
      <c r="CL16" s="277"/>
      <c r="CM16" s="277"/>
      <c r="CN16" s="277"/>
      <c r="CO16" s="277"/>
      <c r="CP16" s="277"/>
      <c r="CQ16" s="277"/>
      <c r="CR16" s="277"/>
      <c r="CS16" s="277"/>
      <c r="CT16" s="277"/>
      <c r="CU16" s="277"/>
      <c r="CV16" s="277"/>
      <c r="CW16" s="277"/>
      <c r="CX16" s="277"/>
      <c r="CY16" s="277"/>
      <c r="CZ16" s="277"/>
      <c r="DA16" s="277"/>
      <c r="DB16" s="277"/>
      <c r="DC16" s="277"/>
      <c r="DD16" s="277"/>
      <c r="DE16" s="277"/>
      <c r="DF16" s="277"/>
      <c r="DG16" s="277"/>
      <c r="DH16" s="277"/>
      <c r="DI16" s="277"/>
    </row>
    <row r="17" spans="1:128" s="282" customFormat="1" x14ac:dyDescent="0.25">
      <c r="A17" s="277"/>
      <c r="B17" s="278">
        <v>10</v>
      </c>
      <c r="C17" s="283" t="s">
        <v>705</v>
      </c>
      <c r="D17" s="287" t="s">
        <v>700</v>
      </c>
      <c r="E17" s="287" t="s">
        <v>700</v>
      </c>
      <c r="F17" s="287" t="s">
        <v>700</v>
      </c>
      <c r="G17" s="287" t="s">
        <v>700</v>
      </c>
      <c r="H17" s="287" t="s">
        <v>700</v>
      </c>
      <c r="I17" s="287" t="s">
        <v>700</v>
      </c>
      <c r="J17" s="287" t="s">
        <v>700</v>
      </c>
      <c r="K17" s="287" t="s">
        <v>700</v>
      </c>
      <c r="L17" s="287" t="s">
        <v>700</v>
      </c>
      <c r="M17" s="287" t="s">
        <v>700</v>
      </c>
      <c r="N17" s="287" t="s">
        <v>700</v>
      </c>
      <c r="O17" s="287" t="s">
        <v>700</v>
      </c>
      <c r="P17" s="287" t="s">
        <v>700</v>
      </c>
      <c r="Q17" s="287" t="s">
        <v>700</v>
      </c>
      <c r="R17" s="287" t="s">
        <v>700</v>
      </c>
      <c r="S17" s="287" t="s">
        <v>700</v>
      </c>
      <c r="T17" s="287" t="s">
        <v>700</v>
      </c>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c r="BG17" s="277"/>
      <c r="BH17" s="277"/>
      <c r="BI17" s="277"/>
      <c r="BJ17" s="277"/>
      <c r="BK17" s="277"/>
      <c r="BL17" s="277"/>
      <c r="BM17" s="277"/>
      <c r="BN17" s="277"/>
      <c r="BO17" s="277"/>
      <c r="BP17" s="277"/>
      <c r="BQ17" s="277"/>
      <c r="BR17" s="277"/>
      <c r="BS17" s="277"/>
      <c r="BT17" s="277"/>
      <c r="BU17" s="277"/>
      <c r="BV17" s="277"/>
      <c r="BW17" s="277"/>
      <c r="BX17" s="277"/>
      <c r="BY17" s="277"/>
      <c r="BZ17" s="277"/>
      <c r="CA17" s="277"/>
      <c r="CB17" s="277"/>
      <c r="CC17" s="277"/>
      <c r="CD17" s="277"/>
      <c r="CE17" s="277"/>
      <c r="CF17" s="277"/>
      <c r="CG17" s="277"/>
      <c r="CH17" s="277"/>
      <c r="CI17" s="277"/>
      <c r="CJ17" s="277"/>
      <c r="CK17" s="277"/>
      <c r="CL17" s="277"/>
      <c r="CM17" s="277"/>
      <c r="CN17" s="277"/>
      <c r="CO17" s="277"/>
      <c r="CP17" s="277"/>
      <c r="CQ17" s="277"/>
      <c r="CR17" s="277"/>
      <c r="CS17" s="277"/>
      <c r="CT17" s="277"/>
      <c r="CU17" s="277"/>
      <c r="CV17" s="277"/>
      <c r="CW17" s="277"/>
      <c r="CX17" s="277"/>
      <c r="CY17" s="277"/>
      <c r="CZ17" s="277"/>
      <c r="DA17" s="277"/>
      <c r="DB17" s="277"/>
      <c r="DC17" s="277"/>
      <c r="DD17" s="277"/>
      <c r="DE17" s="277"/>
      <c r="DF17" s="277"/>
      <c r="DG17" s="277"/>
      <c r="DH17" s="277"/>
      <c r="DI17" s="277"/>
    </row>
    <row r="18" spans="1:128" s="282" customFormat="1" ht="30" x14ac:dyDescent="0.25">
      <c r="A18" s="277"/>
      <c r="B18" s="278">
        <v>11</v>
      </c>
      <c r="C18" s="283" t="s">
        <v>706</v>
      </c>
      <c r="D18" s="287" t="s">
        <v>719</v>
      </c>
      <c r="E18" s="287" t="s">
        <v>717</v>
      </c>
      <c r="F18" s="287" t="s">
        <v>717</v>
      </c>
      <c r="G18" s="287" t="s">
        <v>717</v>
      </c>
      <c r="H18" s="287" t="s">
        <v>717</v>
      </c>
      <c r="I18" s="287" t="s">
        <v>717</v>
      </c>
      <c r="J18" s="287" t="s">
        <v>717</v>
      </c>
      <c r="K18" s="287" t="s">
        <v>717</v>
      </c>
      <c r="L18" s="287" t="s">
        <v>717</v>
      </c>
      <c r="M18" s="287" t="s">
        <v>717</v>
      </c>
      <c r="N18" s="284">
        <v>79815</v>
      </c>
      <c r="O18" s="287" t="s">
        <v>717</v>
      </c>
      <c r="P18" s="287" t="s">
        <v>717</v>
      </c>
      <c r="Q18" s="287" t="s">
        <v>717</v>
      </c>
      <c r="R18" s="287" t="s">
        <v>717</v>
      </c>
      <c r="S18" s="284">
        <v>79815</v>
      </c>
      <c r="T18" s="284">
        <v>79815</v>
      </c>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c r="BG18" s="277"/>
      <c r="BH18" s="277"/>
      <c r="BI18" s="277"/>
      <c r="BJ18" s="277"/>
      <c r="BK18" s="277"/>
      <c r="BL18" s="277"/>
      <c r="BM18" s="277"/>
      <c r="BN18" s="277"/>
      <c r="BO18" s="277"/>
      <c r="BP18" s="277"/>
      <c r="BQ18" s="277"/>
      <c r="BR18" s="277"/>
      <c r="BS18" s="277"/>
      <c r="BT18" s="277"/>
      <c r="BU18" s="277"/>
      <c r="BV18" s="277"/>
      <c r="BW18" s="277"/>
      <c r="BX18" s="277"/>
      <c r="BY18" s="277"/>
      <c r="BZ18" s="277"/>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7"/>
      <c r="CW18" s="277"/>
      <c r="CX18" s="277"/>
      <c r="CY18" s="277"/>
      <c r="CZ18" s="277"/>
      <c r="DA18" s="277"/>
      <c r="DB18" s="277"/>
      <c r="DC18" s="277"/>
      <c r="DD18" s="277"/>
      <c r="DE18" s="277"/>
      <c r="DF18" s="277"/>
      <c r="DG18" s="277"/>
      <c r="DH18" s="277"/>
      <c r="DI18" s="277"/>
    </row>
    <row r="19" spans="1:128" s="282" customFormat="1" ht="30" x14ac:dyDescent="0.25">
      <c r="A19" s="277"/>
      <c r="B19" s="278">
        <v>12</v>
      </c>
      <c r="C19" s="283" t="s">
        <v>707</v>
      </c>
      <c r="D19" s="287" t="s">
        <v>719</v>
      </c>
      <c r="E19" s="287" t="s">
        <v>717</v>
      </c>
      <c r="F19" s="287" t="s">
        <v>717</v>
      </c>
      <c r="G19" s="284">
        <v>19288026129</v>
      </c>
      <c r="H19" s="287" t="s">
        <v>717</v>
      </c>
      <c r="I19" s="287" t="s">
        <v>717</v>
      </c>
      <c r="J19" s="287" t="s">
        <v>717</v>
      </c>
      <c r="K19" s="287" t="s">
        <v>717</v>
      </c>
      <c r="L19" s="287" t="s">
        <v>717</v>
      </c>
      <c r="M19" s="287" t="s">
        <v>717</v>
      </c>
      <c r="N19" s="287" t="s">
        <v>717</v>
      </c>
      <c r="O19" s="287" t="s">
        <v>717</v>
      </c>
      <c r="P19" s="287" t="s">
        <v>717</v>
      </c>
      <c r="Q19" s="287" t="s">
        <v>717</v>
      </c>
      <c r="R19" s="287" t="s">
        <v>717</v>
      </c>
      <c r="S19" s="284">
        <v>19288026129</v>
      </c>
      <c r="T19" s="287" t="s">
        <v>718</v>
      </c>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c r="BG19" s="277"/>
      <c r="BH19" s="277"/>
      <c r="BI19" s="277"/>
      <c r="BJ19" s="277"/>
      <c r="BK19" s="277"/>
      <c r="BL19" s="277"/>
      <c r="BM19" s="277"/>
      <c r="BN19" s="277"/>
      <c r="BO19" s="277"/>
      <c r="BP19" s="277"/>
      <c r="BQ19" s="277"/>
      <c r="BR19" s="277"/>
      <c r="BS19" s="277"/>
      <c r="BT19" s="277"/>
      <c r="BU19" s="277"/>
      <c r="BV19" s="277"/>
      <c r="BW19" s="277"/>
      <c r="BX19" s="277"/>
      <c r="BY19" s="277"/>
      <c r="BZ19" s="277"/>
      <c r="CA19" s="277"/>
      <c r="CB19" s="277"/>
      <c r="CC19" s="277"/>
      <c r="CD19" s="277"/>
      <c r="CE19" s="277"/>
      <c r="CF19" s="277"/>
      <c r="CG19" s="277"/>
      <c r="CH19" s="277"/>
      <c r="CI19" s="277"/>
      <c r="CJ19" s="277"/>
      <c r="CK19" s="277"/>
      <c r="CL19" s="277"/>
      <c r="CM19" s="277"/>
      <c r="CN19" s="277"/>
      <c r="CO19" s="277"/>
      <c r="CP19" s="277"/>
      <c r="CQ19" s="277"/>
      <c r="CR19" s="277"/>
      <c r="CS19" s="277"/>
      <c r="CT19" s="277"/>
      <c r="CU19" s="277"/>
      <c r="CV19" s="277"/>
      <c r="CW19" s="277"/>
      <c r="CX19" s="277"/>
      <c r="CY19" s="277"/>
      <c r="CZ19" s="277"/>
      <c r="DA19" s="277"/>
      <c r="DB19" s="277"/>
      <c r="DC19" s="277"/>
      <c r="DD19" s="277"/>
      <c r="DE19" s="277"/>
      <c r="DF19" s="277"/>
      <c r="DG19" s="277"/>
      <c r="DH19" s="277"/>
      <c r="DI19" s="277"/>
    </row>
    <row r="20" spans="1:128" s="282" customFormat="1" ht="30" x14ac:dyDescent="0.25">
      <c r="A20" s="277"/>
      <c r="B20" s="278">
        <v>13</v>
      </c>
      <c r="C20" s="283" t="s">
        <v>708</v>
      </c>
      <c r="D20" s="287" t="s">
        <v>700</v>
      </c>
      <c r="E20" s="287" t="s">
        <v>700</v>
      </c>
      <c r="F20" s="287" t="s">
        <v>700</v>
      </c>
      <c r="G20" s="287" t="s">
        <v>700</v>
      </c>
      <c r="H20" s="287" t="s">
        <v>700</v>
      </c>
      <c r="I20" s="287" t="s">
        <v>700</v>
      </c>
      <c r="J20" s="287" t="s">
        <v>700</v>
      </c>
      <c r="K20" s="287" t="s">
        <v>700</v>
      </c>
      <c r="L20" s="287" t="s">
        <v>700</v>
      </c>
      <c r="M20" s="287" t="s">
        <v>700</v>
      </c>
      <c r="N20" s="287" t="s">
        <v>700</v>
      </c>
      <c r="O20" s="287" t="s">
        <v>700</v>
      </c>
      <c r="P20" s="287" t="s">
        <v>700</v>
      </c>
      <c r="Q20" s="287" t="s">
        <v>700</v>
      </c>
      <c r="R20" s="287" t="s">
        <v>700</v>
      </c>
      <c r="S20" s="287" t="s">
        <v>700</v>
      </c>
      <c r="T20" s="287" t="s">
        <v>700</v>
      </c>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277"/>
      <c r="BK20" s="277"/>
      <c r="BL20" s="277"/>
      <c r="BM20" s="277"/>
      <c r="BN20" s="277"/>
      <c r="BO20" s="277"/>
      <c r="BP20" s="277"/>
      <c r="BQ20" s="277"/>
      <c r="BR20" s="277"/>
      <c r="BS20" s="277"/>
      <c r="BT20" s="277"/>
      <c r="BU20" s="277"/>
      <c r="BV20" s="277"/>
      <c r="BW20" s="277"/>
      <c r="BX20" s="277"/>
      <c r="BY20" s="277"/>
      <c r="BZ20" s="277"/>
      <c r="CA20" s="277"/>
      <c r="CB20" s="277"/>
      <c r="CC20" s="277"/>
      <c r="CD20" s="277"/>
      <c r="CE20" s="277"/>
      <c r="CF20" s="277"/>
      <c r="CG20" s="277"/>
      <c r="CH20" s="277"/>
      <c r="CI20" s="277"/>
      <c r="CJ20" s="277"/>
      <c r="CK20" s="277"/>
      <c r="CL20" s="277"/>
      <c r="CM20" s="277"/>
      <c r="CN20" s="277"/>
      <c r="CO20" s="277"/>
      <c r="CP20" s="277"/>
      <c r="CQ20" s="277"/>
      <c r="CR20" s="277"/>
      <c r="CS20" s="277"/>
      <c r="CT20" s="277"/>
      <c r="CU20" s="277"/>
      <c r="CV20" s="277"/>
      <c r="CW20" s="277"/>
      <c r="CX20" s="277"/>
      <c r="CY20" s="277"/>
      <c r="CZ20" s="277"/>
      <c r="DA20" s="277"/>
      <c r="DB20" s="277"/>
      <c r="DC20" s="277"/>
      <c r="DD20" s="277"/>
      <c r="DE20" s="277"/>
      <c r="DF20" s="277"/>
      <c r="DG20" s="277"/>
      <c r="DH20" s="277"/>
      <c r="DI20" s="277"/>
    </row>
    <row r="21" spans="1:128" s="282" customFormat="1" ht="30" x14ac:dyDescent="0.25">
      <c r="A21" s="277"/>
      <c r="B21" s="278">
        <v>14</v>
      </c>
      <c r="C21" s="283" t="s">
        <v>720</v>
      </c>
      <c r="D21" s="287" t="s">
        <v>700</v>
      </c>
      <c r="E21" s="287" t="s">
        <v>700</v>
      </c>
      <c r="F21" s="287" t="s">
        <v>700</v>
      </c>
      <c r="G21" s="287" t="s">
        <v>700</v>
      </c>
      <c r="H21" s="287" t="s">
        <v>700</v>
      </c>
      <c r="I21" s="287" t="s">
        <v>700</v>
      </c>
      <c r="J21" s="287" t="s">
        <v>700</v>
      </c>
      <c r="K21" s="287" t="s">
        <v>700</v>
      </c>
      <c r="L21" s="287" t="s">
        <v>700</v>
      </c>
      <c r="M21" s="287" t="s">
        <v>700</v>
      </c>
      <c r="N21" s="287" t="s">
        <v>700</v>
      </c>
      <c r="O21" s="287" t="s">
        <v>700</v>
      </c>
      <c r="P21" s="287" t="s">
        <v>700</v>
      </c>
      <c r="Q21" s="287" t="s">
        <v>700</v>
      </c>
      <c r="R21" s="287" t="s">
        <v>700</v>
      </c>
      <c r="S21" s="287" t="s">
        <v>700</v>
      </c>
      <c r="T21" s="287" t="s">
        <v>700</v>
      </c>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c r="BP21" s="277"/>
      <c r="BQ21" s="277"/>
      <c r="BR21" s="277"/>
      <c r="BS21" s="277"/>
      <c r="BT21" s="277"/>
      <c r="BU21" s="277"/>
      <c r="BV21" s="277"/>
      <c r="BW21" s="277"/>
      <c r="BX21" s="277"/>
      <c r="BY21" s="277"/>
      <c r="BZ21" s="277"/>
      <c r="CA21" s="277"/>
      <c r="CB21" s="277"/>
      <c r="CC21" s="277"/>
      <c r="CD21" s="277"/>
      <c r="CE21" s="277"/>
      <c r="CF21" s="277"/>
      <c r="CG21" s="277"/>
      <c r="CH21" s="277"/>
      <c r="CI21" s="277"/>
      <c r="CJ21" s="277"/>
      <c r="CK21" s="277"/>
      <c r="CL21" s="277"/>
      <c r="CM21" s="277"/>
      <c r="CN21" s="277"/>
      <c r="CO21" s="277"/>
      <c r="CP21" s="277"/>
      <c r="CQ21" s="277"/>
      <c r="CR21" s="277"/>
      <c r="CS21" s="277"/>
      <c r="CT21" s="277"/>
      <c r="CU21" s="277"/>
      <c r="CV21" s="277"/>
      <c r="CW21" s="277"/>
      <c r="CX21" s="277"/>
      <c r="CY21" s="277"/>
      <c r="CZ21" s="277"/>
      <c r="DA21" s="277"/>
      <c r="DB21" s="277"/>
      <c r="DC21" s="277"/>
      <c r="DD21" s="277"/>
      <c r="DE21" s="277"/>
      <c r="DF21" s="277"/>
      <c r="DG21" s="277"/>
      <c r="DH21" s="277"/>
      <c r="DI21" s="277"/>
    </row>
    <row r="22" spans="1:128" s="282" customFormat="1" ht="30" x14ac:dyDescent="0.25">
      <c r="A22" s="277"/>
      <c r="B22" s="278">
        <v>15</v>
      </c>
      <c r="C22" s="283" t="s">
        <v>491</v>
      </c>
      <c r="D22" s="287" t="s">
        <v>719</v>
      </c>
      <c r="E22" s="287" t="s">
        <v>717</v>
      </c>
      <c r="F22" s="287" t="s">
        <v>717</v>
      </c>
      <c r="G22" s="287" t="s">
        <v>717</v>
      </c>
      <c r="H22" s="287" t="s">
        <v>717</v>
      </c>
      <c r="I22" s="287" t="s">
        <v>717</v>
      </c>
      <c r="J22" s="287" t="s">
        <v>717</v>
      </c>
      <c r="K22" s="287" t="s">
        <v>717</v>
      </c>
      <c r="L22" s="287" t="s">
        <v>717</v>
      </c>
      <c r="M22" s="284">
        <v>59023448</v>
      </c>
      <c r="N22" s="287" t="s">
        <v>717</v>
      </c>
      <c r="O22" s="287" t="s">
        <v>717</v>
      </c>
      <c r="P22" s="287" t="s">
        <v>717</v>
      </c>
      <c r="Q22" s="287" t="s">
        <v>717</v>
      </c>
      <c r="R22" s="287" t="s">
        <v>717</v>
      </c>
      <c r="S22" s="284">
        <v>59023448</v>
      </c>
      <c r="T22" s="284">
        <v>59023448</v>
      </c>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c r="BQ22" s="277"/>
      <c r="BR22" s="277"/>
      <c r="BS22" s="277"/>
      <c r="BT22" s="277"/>
      <c r="BU22" s="277"/>
      <c r="BV22" s="277"/>
      <c r="BW22" s="277"/>
      <c r="BX22" s="277"/>
      <c r="BY22" s="277"/>
      <c r="BZ22" s="277"/>
      <c r="CA22" s="277"/>
      <c r="CB22" s="277"/>
      <c r="CC22" s="277"/>
      <c r="CD22" s="277"/>
      <c r="CE22" s="277"/>
      <c r="CF22" s="277"/>
      <c r="CG22" s="277"/>
      <c r="CH22" s="277"/>
      <c r="CI22" s="277"/>
      <c r="CJ22" s="277"/>
      <c r="CK22" s="277"/>
      <c r="CL22" s="277"/>
      <c r="CM22" s="277"/>
      <c r="CN22" s="277"/>
      <c r="CO22" s="277"/>
      <c r="CP22" s="277"/>
      <c r="CQ22" s="277"/>
      <c r="CR22" s="277"/>
      <c r="CS22" s="277"/>
      <c r="CT22" s="277"/>
      <c r="CU22" s="277"/>
      <c r="CV22" s="277"/>
      <c r="CW22" s="277"/>
      <c r="CX22" s="277"/>
      <c r="CY22" s="277"/>
      <c r="CZ22" s="277"/>
      <c r="DA22" s="277"/>
      <c r="DB22" s="277"/>
      <c r="DC22" s="277"/>
      <c r="DD22" s="277"/>
      <c r="DE22" s="277"/>
      <c r="DF22" s="277"/>
      <c r="DG22" s="277"/>
      <c r="DH22" s="277"/>
      <c r="DI22" s="277"/>
    </row>
    <row r="23" spans="1:128" s="282" customFormat="1" x14ac:dyDescent="0.25">
      <c r="A23" s="277"/>
      <c r="B23" s="278">
        <v>16</v>
      </c>
      <c r="C23" s="283" t="s">
        <v>710</v>
      </c>
      <c r="D23" s="287" t="s">
        <v>700</v>
      </c>
      <c r="E23" s="287" t="s">
        <v>700</v>
      </c>
      <c r="F23" s="287" t="s">
        <v>700</v>
      </c>
      <c r="G23" s="287" t="s">
        <v>700</v>
      </c>
      <c r="H23" s="287" t="s">
        <v>700</v>
      </c>
      <c r="I23" s="287" t="s">
        <v>700</v>
      </c>
      <c r="J23" s="287" t="s">
        <v>700</v>
      </c>
      <c r="K23" s="287" t="s">
        <v>700</v>
      </c>
      <c r="L23" s="287" t="s">
        <v>700</v>
      </c>
      <c r="M23" s="287" t="s">
        <v>700</v>
      </c>
      <c r="N23" s="287" t="s">
        <v>700</v>
      </c>
      <c r="O23" s="287" t="s">
        <v>700</v>
      </c>
      <c r="P23" s="287" t="s">
        <v>700</v>
      </c>
      <c r="Q23" s="287" t="s">
        <v>700</v>
      </c>
      <c r="R23" s="287" t="s">
        <v>700</v>
      </c>
      <c r="S23" s="287" t="s">
        <v>700</v>
      </c>
      <c r="T23" s="287" t="s">
        <v>700</v>
      </c>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c r="BP23" s="277"/>
      <c r="BQ23" s="277"/>
      <c r="BR23" s="277"/>
      <c r="BS23" s="277"/>
      <c r="BT23" s="277"/>
      <c r="BU23" s="277"/>
      <c r="BV23" s="277"/>
      <c r="BW23" s="277"/>
      <c r="BX23" s="277"/>
      <c r="BY23" s="277"/>
      <c r="BZ23" s="277"/>
      <c r="CA23" s="277"/>
      <c r="CB23" s="277"/>
      <c r="CC23" s="277"/>
      <c r="CD23" s="277"/>
      <c r="CE23" s="277"/>
      <c r="CF23" s="277"/>
      <c r="CG23" s="277"/>
      <c r="CH23" s="277"/>
      <c r="CI23" s="277"/>
      <c r="CJ23" s="277"/>
      <c r="CK23" s="277"/>
      <c r="CL23" s="277"/>
      <c r="CM23" s="277"/>
      <c r="CN23" s="277"/>
      <c r="CO23" s="277"/>
      <c r="CP23" s="277"/>
      <c r="CQ23" s="277"/>
      <c r="CR23" s="277"/>
      <c r="CS23" s="277"/>
      <c r="CT23" s="277"/>
      <c r="CU23" s="277"/>
      <c r="CV23" s="277"/>
      <c r="CW23" s="277"/>
      <c r="CX23" s="277"/>
      <c r="CY23" s="277"/>
      <c r="CZ23" s="277"/>
      <c r="DA23" s="277"/>
      <c r="DB23" s="277"/>
      <c r="DC23" s="277"/>
      <c r="DD23" s="277"/>
      <c r="DE23" s="277"/>
      <c r="DF23" s="277"/>
      <c r="DG23" s="277"/>
      <c r="DH23" s="277"/>
      <c r="DI23" s="277"/>
    </row>
    <row r="24" spans="1:128" s="282" customFormat="1" ht="30" x14ac:dyDescent="0.25">
      <c r="A24" s="277"/>
      <c r="B24" s="288">
        <v>17</v>
      </c>
      <c r="C24" s="288" t="s">
        <v>711</v>
      </c>
      <c r="D24" s="284">
        <v>6542521183</v>
      </c>
      <c r="E24" s="287" t="s">
        <v>717</v>
      </c>
      <c r="F24" s="287" t="s">
        <v>717</v>
      </c>
      <c r="G24" s="284">
        <v>19288026129</v>
      </c>
      <c r="H24" s="284">
        <v>1020191150</v>
      </c>
      <c r="I24" s="287" t="s">
        <v>717</v>
      </c>
      <c r="J24" s="284">
        <v>112968</v>
      </c>
      <c r="K24" s="287" t="s">
        <v>717</v>
      </c>
      <c r="L24" s="287" t="s">
        <v>717</v>
      </c>
      <c r="M24" s="284">
        <v>67099661</v>
      </c>
      <c r="N24" s="284">
        <v>79815</v>
      </c>
      <c r="O24" s="284">
        <v>133208115</v>
      </c>
      <c r="P24" s="287" t="s">
        <v>717</v>
      </c>
      <c r="Q24" s="287" t="s">
        <v>717</v>
      </c>
      <c r="R24" s="287" t="s">
        <v>717</v>
      </c>
      <c r="S24" s="284">
        <v>27051239021</v>
      </c>
      <c r="T24" s="284">
        <v>67179476</v>
      </c>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7"/>
      <c r="BG24" s="277"/>
      <c r="BH24" s="277"/>
      <c r="BI24" s="277"/>
      <c r="BJ24" s="277"/>
      <c r="BK24" s="277"/>
      <c r="BL24" s="277"/>
      <c r="BM24" s="277"/>
      <c r="BN24" s="277"/>
      <c r="BO24" s="277"/>
      <c r="BP24" s="277"/>
      <c r="BQ24" s="277"/>
      <c r="BR24" s="277"/>
      <c r="BS24" s="277"/>
      <c r="BT24" s="277"/>
      <c r="BU24" s="277"/>
      <c r="BV24" s="277"/>
      <c r="BW24" s="277"/>
      <c r="BX24" s="277"/>
      <c r="BY24" s="277"/>
      <c r="BZ24" s="277"/>
      <c r="CA24" s="277"/>
      <c r="CB24" s="277"/>
      <c r="CC24" s="277"/>
      <c r="CD24" s="277"/>
      <c r="CE24" s="277"/>
      <c r="CF24" s="277"/>
      <c r="CG24" s="277"/>
      <c r="CH24" s="277"/>
      <c r="CI24" s="277"/>
      <c r="CJ24" s="277"/>
      <c r="CK24" s="277"/>
      <c r="CL24" s="277"/>
      <c r="CM24" s="277"/>
      <c r="CN24" s="277"/>
      <c r="CO24" s="277"/>
      <c r="CP24" s="277"/>
      <c r="CQ24" s="277"/>
      <c r="CR24" s="277"/>
      <c r="CS24" s="277"/>
      <c r="CT24" s="277"/>
      <c r="CU24" s="277"/>
      <c r="CV24" s="277"/>
      <c r="CW24" s="277"/>
      <c r="CX24" s="277"/>
      <c r="CY24" s="277"/>
      <c r="CZ24" s="277"/>
      <c r="DA24" s="277"/>
      <c r="DB24" s="277"/>
      <c r="DC24" s="277"/>
      <c r="DD24" s="277"/>
      <c r="DE24" s="277"/>
      <c r="DF24" s="277"/>
      <c r="DG24" s="277"/>
      <c r="DH24" s="277"/>
      <c r="DI24" s="277"/>
    </row>
    <row r="25" spans="1:128" s="282" customFormat="1" x14ac:dyDescent="0.25">
      <c r="A25" s="277"/>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c r="BP25" s="277"/>
      <c r="BQ25" s="277"/>
      <c r="BR25" s="277"/>
      <c r="BS25" s="277"/>
      <c r="BT25" s="277"/>
      <c r="BU25" s="277"/>
      <c r="BV25" s="277"/>
      <c r="BW25" s="277"/>
      <c r="BX25" s="277"/>
      <c r="BY25" s="277"/>
      <c r="BZ25" s="277"/>
      <c r="CA25" s="277"/>
      <c r="CB25" s="277"/>
      <c r="CC25" s="277"/>
      <c r="CD25" s="277"/>
      <c r="CE25" s="277"/>
      <c r="CF25" s="277"/>
      <c r="CG25" s="277"/>
      <c r="CH25" s="277"/>
      <c r="CI25" s="277"/>
      <c r="CJ25" s="277"/>
      <c r="CK25" s="277"/>
      <c r="CL25" s="277"/>
      <c r="CM25" s="277"/>
      <c r="CN25" s="277"/>
      <c r="CO25" s="277"/>
      <c r="CP25" s="277"/>
      <c r="CQ25" s="277"/>
      <c r="CR25" s="277"/>
      <c r="CS25" s="277"/>
      <c r="CT25" s="277"/>
      <c r="CU25" s="277"/>
      <c r="CV25" s="277"/>
      <c r="CW25" s="277"/>
      <c r="CX25" s="277"/>
      <c r="CY25" s="277"/>
      <c r="CZ25" s="277"/>
      <c r="DA25" s="277"/>
      <c r="DB25" s="277"/>
      <c r="DC25" s="277"/>
      <c r="DD25" s="277"/>
      <c r="DE25" s="277"/>
      <c r="DF25" s="277"/>
      <c r="DG25" s="277"/>
      <c r="DH25" s="277"/>
      <c r="DI25" s="277"/>
    </row>
    <row r="26" spans="1:128" s="282" customFormat="1" x14ac:dyDescent="0.25">
      <c r="A26" s="277"/>
      <c r="B26" s="277"/>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c r="BD26" s="277"/>
      <c r="BE26" s="277"/>
      <c r="BF26" s="277"/>
      <c r="BG26" s="277"/>
      <c r="BH26" s="277"/>
      <c r="BI26" s="277"/>
      <c r="BJ26" s="277"/>
      <c r="BK26" s="277"/>
      <c r="BL26" s="277"/>
      <c r="BM26" s="277"/>
      <c r="BN26" s="277"/>
      <c r="BO26" s="277"/>
      <c r="BP26" s="277"/>
      <c r="BQ26" s="277"/>
      <c r="BR26" s="277"/>
      <c r="BS26" s="277"/>
      <c r="BT26" s="277"/>
      <c r="BU26" s="277"/>
      <c r="BV26" s="277"/>
      <c r="BW26" s="277"/>
      <c r="BX26" s="277"/>
      <c r="BY26" s="277"/>
      <c r="BZ26" s="277"/>
      <c r="CA26" s="277"/>
      <c r="CB26" s="277"/>
      <c r="CC26" s="277"/>
      <c r="CD26" s="277"/>
      <c r="CE26" s="277"/>
      <c r="CF26" s="277"/>
      <c r="CG26" s="277"/>
      <c r="CH26" s="277"/>
      <c r="CI26" s="277"/>
      <c r="CJ26" s="277"/>
      <c r="CK26" s="277"/>
      <c r="CL26" s="277"/>
      <c r="CM26" s="277"/>
      <c r="CN26" s="277"/>
      <c r="CO26" s="277"/>
      <c r="CP26" s="277"/>
      <c r="CQ26" s="277"/>
      <c r="CR26" s="277"/>
      <c r="CS26" s="277"/>
      <c r="CT26" s="277"/>
      <c r="CU26" s="277"/>
      <c r="CV26" s="277"/>
      <c r="CW26" s="277"/>
      <c r="CX26" s="277"/>
      <c r="CY26" s="277"/>
      <c r="CZ26" s="277"/>
      <c r="DA26" s="277"/>
      <c r="DB26" s="277"/>
      <c r="DC26" s="277"/>
      <c r="DD26" s="277"/>
      <c r="DE26" s="277"/>
      <c r="DF26" s="277"/>
      <c r="DG26" s="277"/>
      <c r="DH26" s="277"/>
      <c r="DI26" s="277"/>
    </row>
    <row r="27" spans="1:128" s="282" customFormat="1" x14ac:dyDescent="0.25">
      <c r="A27" s="277"/>
      <c r="B27" s="277"/>
      <c r="C27" s="277"/>
      <c r="D27" s="277"/>
      <c r="E27" s="702"/>
      <c r="F27" s="277"/>
      <c r="G27" s="277"/>
      <c r="H27" s="277"/>
      <c r="I27" s="277"/>
      <c r="J27" s="277"/>
      <c r="K27" s="277"/>
      <c r="L27" s="277"/>
      <c r="M27" s="277"/>
      <c r="N27" s="277"/>
      <c r="O27" s="277"/>
      <c r="P27" s="274"/>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c r="BP27" s="277"/>
      <c r="BQ27" s="277"/>
      <c r="BR27" s="277"/>
      <c r="BS27" s="277"/>
      <c r="BT27" s="277"/>
      <c r="BU27" s="277"/>
      <c r="BV27" s="277"/>
      <c r="BW27" s="277"/>
      <c r="BX27" s="277"/>
      <c r="BY27" s="277"/>
      <c r="BZ27" s="277"/>
      <c r="CA27" s="277"/>
      <c r="CB27" s="277"/>
      <c r="CC27" s="277"/>
      <c r="CD27" s="277"/>
      <c r="CE27" s="277"/>
      <c r="CF27" s="277"/>
      <c r="CG27" s="277"/>
      <c r="CH27" s="277"/>
      <c r="CI27" s="277"/>
      <c r="CJ27" s="277"/>
      <c r="CK27" s="277"/>
      <c r="CL27" s="277"/>
      <c r="CM27" s="277"/>
      <c r="CN27" s="277"/>
      <c r="CO27" s="277"/>
      <c r="CP27" s="277"/>
      <c r="CQ27" s="277"/>
      <c r="CR27" s="277"/>
      <c r="CS27" s="277"/>
      <c r="CT27" s="277"/>
      <c r="CU27" s="277"/>
      <c r="CV27" s="277"/>
      <c r="CW27" s="277"/>
      <c r="CX27" s="277"/>
      <c r="CY27" s="277"/>
      <c r="CZ27" s="277"/>
      <c r="DA27" s="277"/>
      <c r="DB27" s="277"/>
      <c r="DC27" s="277"/>
      <c r="DD27" s="277"/>
      <c r="DE27" s="277"/>
      <c r="DF27" s="277"/>
      <c r="DG27" s="277"/>
      <c r="DH27" s="277"/>
      <c r="DI27" s="277"/>
    </row>
    <row r="28" spans="1:128" x14ac:dyDescent="0.25">
      <c r="DJ28" s="170"/>
      <c r="DK28" s="170"/>
      <c r="DL28" s="170"/>
      <c r="DM28" s="170"/>
      <c r="DN28" s="170"/>
      <c r="DO28" s="170"/>
      <c r="DP28" s="170"/>
      <c r="DQ28" s="170"/>
      <c r="DR28" s="170"/>
      <c r="DS28" s="170"/>
      <c r="DT28" s="170"/>
      <c r="DU28" s="170"/>
      <c r="DV28" s="170"/>
      <c r="DW28" s="170"/>
      <c r="DX28" s="170"/>
    </row>
    <row r="29" spans="1:128" x14ac:dyDescent="0.25">
      <c r="DJ29" s="170"/>
      <c r="DK29" s="170"/>
      <c r="DL29" s="170"/>
      <c r="DM29" s="170"/>
      <c r="DN29" s="170"/>
      <c r="DO29" s="170"/>
      <c r="DP29" s="170"/>
      <c r="DQ29" s="170"/>
      <c r="DR29" s="170"/>
      <c r="DS29" s="170"/>
      <c r="DT29" s="170"/>
      <c r="DU29" s="170"/>
      <c r="DV29" s="170"/>
      <c r="DW29" s="170"/>
      <c r="DX29" s="170"/>
    </row>
  </sheetData>
  <mergeCells count="5">
    <mergeCell ref="B2:T2"/>
    <mergeCell ref="C5:C7"/>
    <mergeCell ref="D5:R5"/>
    <mergeCell ref="S5:S6"/>
    <mergeCell ref="T5:T6"/>
  </mergeCells>
  <pageMargins left="0.7" right="0.7" top="0.78740157499999996" bottom="0.78740157499999996" header="0.3" footer="0.3"/>
  <pageSetup paperSize="9" scale="10"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04AC1-E3DD-4BE9-BD7E-23E2F9594F99}">
  <sheetPr codeName="Sheet64">
    <tabColor rgb="FF00A976"/>
    <pageSetUpPr autoPageBreaks="0" fitToPage="1"/>
  </sheetPr>
  <dimension ref="B1:I24"/>
  <sheetViews>
    <sheetView showGridLines="0" zoomScale="85" zoomScaleNormal="85" zoomScaleSheetLayoutView="100" workbookViewId="0">
      <selection activeCell="M15" sqref="M15"/>
    </sheetView>
  </sheetViews>
  <sheetFormatPr defaultColWidth="8" defaultRowHeight="15" x14ac:dyDescent="0.25"/>
  <cols>
    <col min="1" max="1" width="3.125" style="37" customWidth="1"/>
    <col min="2" max="2" width="6.5" style="37" customWidth="1"/>
    <col min="3" max="3" width="41.125" style="37" customWidth="1"/>
    <col min="4" max="4" width="22.75" style="37" customWidth="1"/>
    <col min="5" max="8" width="20.375" style="37" customWidth="1"/>
    <col min="9" max="16384" width="8" style="37"/>
  </cols>
  <sheetData>
    <row r="1" spans="2:9" ht="9.9499999999999993" customHeight="1" x14ac:dyDescent="0.25"/>
    <row r="2" spans="2:9" ht="20.25" x14ac:dyDescent="0.3">
      <c r="B2" s="1217" t="s">
        <v>721</v>
      </c>
      <c r="C2" s="1217"/>
      <c r="D2" s="1217"/>
      <c r="E2" s="1217"/>
      <c r="F2" s="1217"/>
      <c r="G2" s="1217"/>
      <c r="H2" s="1217"/>
      <c r="I2" s="290"/>
    </row>
    <row r="4" spans="2:9" ht="45" x14ac:dyDescent="0.25">
      <c r="B4" s="879"/>
      <c r="C4" s="880"/>
      <c r="D4" s="881" t="s">
        <v>722</v>
      </c>
      <c r="E4" s="881" t="s">
        <v>723</v>
      </c>
      <c r="F4" s="881" t="s">
        <v>724</v>
      </c>
      <c r="G4" s="881" t="s">
        <v>725</v>
      </c>
      <c r="H4" s="881" t="s">
        <v>726</v>
      </c>
    </row>
    <row r="5" spans="2:9" x14ac:dyDescent="0.25">
      <c r="B5" s="879" t="s">
        <v>73</v>
      </c>
      <c r="C5" s="879"/>
      <c r="D5" s="838" t="s">
        <v>68</v>
      </c>
      <c r="E5" s="1063" t="s">
        <v>69</v>
      </c>
      <c r="F5" s="838" t="s">
        <v>70</v>
      </c>
      <c r="G5" s="838" t="s">
        <v>72</v>
      </c>
      <c r="H5" s="838" t="s">
        <v>72</v>
      </c>
    </row>
    <row r="6" spans="2:9" x14ac:dyDescent="0.25">
      <c r="B6" s="291">
        <v>1</v>
      </c>
      <c r="C6" s="291" t="s">
        <v>727</v>
      </c>
      <c r="D6" s="763" t="s">
        <v>728</v>
      </c>
      <c r="E6" s="251">
        <v>6675.7296720000004</v>
      </c>
      <c r="F6" s="293">
        <v>1</v>
      </c>
      <c r="G6" s="293">
        <v>0</v>
      </c>
      <c r="H6" s="293">
        <v>0</v>
      </c>
    </row>
    <row r="7" spans="2:9" x14ac:dyDescent="0.25">
      <c r="B7" s="291">
        <v>1.1000000000000001</v>
      </c>
      <c r="C7" s="294" t="s">
        <v>729</v>
      </c>
      <c r="D7" s="762" t="s">
        <v>700</v>
      </c>
      <c r="E7" s="251">
        <v>145.81626800000001</v>
      </c>
      <c r="F7" s="297">
        <v>1</v>
      </c>
      <c r="G7" s="297">
        <v>0</v>
      </c>
      <c r="H7" s="297">
        <v>0</v>
      </c>
    </row>
    <row r="8" spans="2:9" x14ac:dyDescent="0.25">
      <c r="B8" s="291">
        <v>1.2</v>
      </c>
      <c r="C8" s="294" t="s">
        <v>730</v>
      </c>
      <c r="D8" s="762" t="s">
        <v>700</v>
      </c>
      <c r="E8" s="251" t="s">
        <v>731</v>
      </c>
      <c r="F8" s="297">
        <v>0</v>
      </c>
      <c r="G8" s="297">
        <v>0</v>
      </c>
      <c r="H8" s="297">
        <v>0</v>
      </c>
    </row>
    <row r="9" spans="2:9" x14ac:dyDescent="0.25">
      <c r="B9" s="291">
        <v>2</v>
      </c>
      <c r="C9" s="291" t="s">
        <v>701</v>
      </c>
      <c r="D9" s="766" t="s">
        <v>728</v>
      </c>
      <c r="E9" s="251">
        <v>20308.899214000001</v>
      </c>
      <c r="F9" s="297">
        <v>1</v>
      </c>
      <c r="G9" s="297">
        <v>0</v>
      </c>
      <c r="H9" s="297">
        <v>0</v>
      </c>
    </row>
    <row r="10" spans="2:9" x14ac:dyDescent="0.25">
      <c r="B10" s="291">
        <v>3</v>
      </c>
      <c r="C10" s="759" t="s">
        <v>702</v>
      </c>
      <c r="D10" s="251">
        <v>153603.59471199999</v>
      </c>
      <c r="E10" s="251">
        <v>153611.75073999999</v>
      </c>
      <c r="F10" s="297">
        <v>1E-4</v>
      </c>
      <c r="G10" s="297">
        <v>0</v>
      </c>
      <c r="H10" s="297">
        <v>0.99990000000000001</v>
      </c>
    </row>
    <row r="11" spans="2:9" ht="30" x14ac:dyDescent="0.25">
      <c r="B11" s="291">
        <v>3.1</v>
      </c>
      <c r="C11" s="294" t="s">
        <v>732</v>
      </c>
      <c r="D11" s="295" t="s">
        <v>700</v>
      </c>
      <c r="E11" s="298" t="s">
        <v>731</v>
      </c>
      <c r="F11" s="297">
        <v>0</v>
      </c>
      <c r="G11" s="297">
        <v>0</v>
      </c>
      <c r="H11" s="297">
        <v>0</v>
      </c>
    </row>
    <row r="12" spans="2:9" ht="30" x14ac:dyDescent="0.25">
      <c r="B12" s="291">
        <v>3.2</v>
      </c>
      <c r="C12" s="294" t="s">
        <v>733</v>
      </c>
      <c r="D12" s="767" t="s">
        <v>700</v>
      </c>
      <c r="E12" s="765" t="s">
        <v>731</v>
      </c>
      <c r="F12" s="297">
        <v>0</v>
      </c>
      <c r="G12" s="297">
        <v>0</v>
      </c>
      <c r="H12" s="297">
        <v>0</v>
      </c>
    </row>
    <row r="13" spans="2:9" x14ac:dyDescent="0.25">
      <c r="B13" s="291">
        <v>4</v>
      </c>
      <c r="C13" s="759" t="s">
        <v>703</v>
      </c>
      <c r="D13" s="251">
        <v>182225.400153</v>
      </c>
      <c r="E13" s="251">
        <v>182225.400153</v>
      </c>
      <c r="F13" s="297">
        <v>0</v>
      </c>
      <c r="G13" s="297">
        <v>0</v>
      </c>
      <c r="H13" s="297">
        <v>1</v>
      </c>
    </row>
    <row r="14" spans="2:9" x14ac:dyDescent="0.25">
      <c r="B14" s="291">
        <v>4.0999999999999996</v>
      </c>
      <c r="C14" s="294" t="s">
        <v>734</v>
      </c>
      <c r="D14" s="761" t="s">
        <v>700</v>
      </c>
      <c r="E14" s="251">
        <v>31431.750334</v>
      </c>
      <c r="F14" s="297">
        <v>0</v>
      </c>
      <c r="G14" s="297">
        <v>0</v>
      </c>
      <c r="H14" s="297">
        <v>1</v>
      </c>
    </row>
    <row r="15" spans="2:9" x14ac:dyDescent="0.25">
      <c r="B15" s="291">
        <v>4.2</v>
      </c>
      <c r="C15" s="294" t="s">
        <v>735</v>
      </c>
      <c r="D15" s="761" t="s">
        <v>700</v>
      </c>
      <c r="E15" s="251">
        <v>150793.64981900001</v>
      </c>
      <c r="F15" s="297">
        <v>0</v>
      </c>
      <c r="G15" s="297">
        <v>0</v>
      </c>
      <c r="H15" s="297">
        <v>1</v>
      </c>
    </row>
    <row r="16" spans="2:9" ht="30" x14ac:dyDescent="0.25">
      <c r="B16" s="291">
        <v>4.3</v>
      </c>
      <c r="C16" s="294" t="s">
        <v>736</v>
      </c>
      <c r="D16" s="299" t="s">
        <v>700</v>
      </c>
      <c r="E16" s="298" t="s">
        <v>731</v>
      </c>
      <c r="F16" s="297">
        <v>0</v>
      </c>
      <c r="G16" s="297">
        <v>0</v>
      </c>
      <c r="H16" s="297">
        <v>0</v>
      </c>
    </row>
    <row r="17" spans="2:8" ht="30" x14ac:dyDescent="0.25">
      <c r="B17" s="291">
        <v>4.4000000000000004</v>
      </c>
      <c r="C17" s="294" t="s">
        <v>737</v>
      </c>
      <c r="D17" s="299" t="s">
        <v>700</v>
      </c>
      <c r="E17" s="298" t="s">
        <v>731</v>
      </c>
      <c r="F17" s="297">
        <v>0</v>
      </c>
      <c r="G17" s="297">
        <v>0</v>
      </c>
      <c r="H17" s="297">
        <v>0</v>
      </c>
    </row>
    <row r="18" spans="2:8" ht="30" x14ac:dyDescent="0.25">
      <c r="B18" s="291">
        <v>4.5</v>
      </c>
      <c r="C18" s="294" t="s">
        <v>738</v>
      </c>
      <c r="D18" s="764" t="s">
        <v>700</v>
      </c>
      <c r="E18" s="765" t="s">
        <v>731</v>
      </c>
      <c r="F18" s="297">
        <v>0</v>
      </c>
      <c r="G18" s="297">
        <v>0</v>
      </c>
      <c r="H18" s="297">
        <v>0</v>
      </c>
    </row>
    <row r="19" spans="2:8" x14ac:dyDescent="0.25">
      <c r="B19" s="291">
        <v>5</v>
      </c>
      <c r="C19" s="759" t="s">
        <v>491</v>
      </c>
      <c r="D19" s="251" t="s">
        <v>728</v>
      </c>
      <c r="E19" s="251">
        <v>59.023448000000002</v>
      </c>
      <c r="F19" s="297">
        <v>1</v>
      </c>
      <c r="G19" s="297">
        <v>0</v>
      </c>
      <c r="H19" s="297">
        <v>0</v>
      </c>
    </row>
    <row r="20" spans="2:8" x14ac:dyDescent="0.25">
      <c r="B20" s="291">
        <v>6</v>
      </c>
      <c r="C20" s="759" t="s">
        <v>739</v>
      </c>
      <c r="D20" s="251">
        <v>605.40349600000002</v>
      </c>
      <c r="E20" s="251">
        <v>605.40349600000002</v>
      </c>
      <c r="F20" s="297">
        <v>0</v>
      </c>
      <c r="G20" s="297">
        <v>0</v>
      </c>
      <c r="H20" s="297">
        <v>1</v>
      </c>
    </row>
    <row r="21" spans="2:8" x14ac:dyDescent="0.25">
      <c r="B21" s="291">
        <v>7</v>
      </c>
      <c r="C21" s="760" t="s">
        <v>740</v>
      </c>
      <c r="D21" s="251">
        <v>336434.39836200001</v>
      </c>
      <c r="E21" s="251">
        <v>363486.20672399999</v>
      </c>
      <c r="F21" s="297">
        <v>7.4399999999999994E-2</v>
      </c>
      <c r="G21" s="297">
        <v>0</v>
      </c>
      <c r="H21" s="297">
        <v>0.92559999999999998</v>
      </c>
    </row>
    <row r="24" spans="2:8" x14ac:dyDescent="0.25">
      <c r="D24" s="229"/>
    </row>
  </sheetData>
  <mergeCells count="1">
    <mergeCell ref="B2:H2"/>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AFB5-AEB0-4204-893A-945B34A7ED92}">
  <sheetPr codeName="Sheet65">
    <tabColor rgb="FF00A976"/>
  </sheetPr>
  <dimension ref="A1:Q106"/>
  <sheetViews>
    <sheetView showGridLines="0" zoomScale="55" zoomScaleNormal="55" workbookViewId="0">
      <selection activeCell="F32" sqref="F32"/>
    </sheetView>
  </sheetViews>
  <sheetFormatPr defaultColWidth="10.125" defaultRowHeight="14.25" customHeight="1" x14ac:dyDescent="0.25"/>
  <cols>
    <col min="1" max="1" width="3.125" style="37" customWidth="1"/>
    <col min="2" max="2" width="25.75" style="37" customWidth="1"/>
    <col min="3" max="3" width="23.125" style="37" customWidth="1"/>
    <col min="4" max="4" width="16.625" style="37" customWidth="1"/>
    <col min="5" max="5" width="13.875" style="37" customWidth="1"/>
    <col min="6" max="6" width="11.875" style="37" customWidth="1"/>
    <col min="7" max="7" width="17.875" style="37" customWidth="1"/>
    <col min="8" max="11" width="11.875" style="37" customWidth="1"/>
    <col min="12" max="12" width="14.625" style="37" customWidth="1"/>
    <col min="13" max="13" width="13.25" style="37" customWidth="1"/>
    <col min="14" max="14" width="13.75" style="37" customWidth="1"/>
    <col min="15" max="15" width="14.125" style="37" customWidth="1"/>
    <col min="16" max="16" width="10.125" style="37"/>
    <col min="17" max="17" width="28.625" style="37" customWidth="1"/>
    <col min="18" max="16384" width="10.125" style="37"/>
  </cols>
  <sheetData>
    <row r="1" spans="1:16" ht="9.9499999999999993" customHeight="1" x14ac:dyDescent="0.25"/>
    <row r="2" spans="1:16" ht="20.25" x14ac:dyDescent="0.3">
      <c r="B2" s="1217" t="s">
        <v>741</v>
      </c>
      <c r="C2" s="1217"/>
      <c r="D2" s="1217"/>
      <c r="E2" s="1217"/>
      <c r="F2" s="1217"/>
      <c r="G2" s="1217"/>
      <c r="H2" s="1217"/>
      <c r="I2" s="1217"/>
      <c r="J2" s="1217"/>
      <c r="K2" s="1217"/>
      <c r="L2" s="1217"/>
      <c r="M2" s="1217"/>
      <c r="N2" s="1217"/>
      <c r="O2" s="1217"/>
    </row>
    <row r="4" spans="1:16" ht="15" x14ac:dyDescent="0.25">
      <c r="B4" s="38"/>
    </row>
    <row r="5" spans="1:16" s="302" customFormat="1" ht="84" customHeight="1" x14ac:dyDescent="0.25">
      <c r="A5" s="301"/>
      <c r="B5" s="1311" t="s">
        <v>742</v>
      </c>
      <c r="C5" s="882" t="s">
        <v>743</v>
      </c>
      <c r="D5" s="882" t="s">
        <v>744</v>
      </c>
      <c r="E5" s="882" t="s">
        <v>745</v>
      </c>
      <c r="F5" s="882" t="s">
        <v>746</v>
      </c>
      <c r="G5" s="882" t="s">
        <v>747</v>
      </c>
      <c r="H5" s="882" t="s">
        <v>748</v>
      </c>
      <c r="I5" s="882" t="s">
        <v>749</v>
      </c>
      <c r="J5" s="882" t="s">
        <v>750</v>
      </c>
      <c r="K5" s="882" t="s">
        <v>751</v>
      </c>
      <c r="L5" s="882" t="s">
        <v>752</v>
      </c>
      <c r="M5" s="882" t="s">
        <v>753</v>
      </c>
      <c r="N5" s="882" t="s">
        <v>754</v>
      </c>
      <c r="O5" s="882" t="s">
        <v>755</v>
      </c>
      <c r="P5" s="301"/>
    </row>
    <row r="6" spans="1:16" s="304" customFormat="1" ht="15" x14ac:dyDescent="0.25">
      <c r="A6" s="303"/>
      <c r="B6" s="1312"/>
      <c r="C6" s="883" t="s">
        <v>68</v>
      </c>
      <c r="D6" s="883" t="s">
        <v>69</v>
      </c>
      <c r="E6" s="883" t="s">
        <v>70</v>
      </c>
      <c r="F6" s="883" t="s">
        <v>71</v>
      </c>
      <c r="G6" s="883" t="s">
        <v>756</v>
      </c>
      <c r="H6" s="883" t="s">
        <v>189</v>
      </c>
      <c r="I6" s="883" t="s">
        <v>757</v>
      </c>
      <c r="J6" s="883" t="s">
        <v>257</v>
      </c>
      <c r="K6" s="883" t="s">
        <v>758</v>
      </c>
      <c r="L6" s="883" t="s">
        <v>759</v>
      </c>
      <c r="M6" s="883" t="s">
        <v>614</v>
      </c>
      <c r="N6" s="883" t="s">
        <v>760</v>
      </c>
      <c r="O6" s="883" t="s">
        <v>761</v>
      </c>
      <c r="P6" s="303"/>
    </row>
    <row r="7" spans="1:16" s="307" customFormat="1" ht="19.5" customHeight="1" x14ac:dyDescent="0.25">
      <c r="A7" s="301"/>
      <c r="B7" s="884" t="s">
        <v>762</v>
      </c>
      <c r="C7" s="885" t="s">
        <v>700</v>
      </c>
      <c r="D7" s="886" t="s">
        <v>700</v>
      </c>
      <c r="E7" s="886" t="s">
        <v>700</v>
      </c>
      <c r="F7" s="886" t="s">
        <v>700</v>
      </c>
      <c r="G7" s="886" t="s">
        <v>700</v>
      </c>
      <c r="H7" s="886" t="s">
        <v>700</v>
      </c>
      <c r="I7" s="886" t="s">
        <v>700</v>
      </c>
      <c r="J7" s="886" t="s">
        <v>700</v>
      </c>
      <c r="K7" s="886" t="s">
        <v>700</v>
      </c>
      <c r="L7" s="886" t="s">
        <v>700</v>
      </c>
      <c r="M7" s="886" t="s">
        <v>700</v>
      </c>
      <c r="N7" s="886" t="s">
        <v>700</v>
      </c>
      <c r="O7" s="886" t="s">
        <v>700</v>
      </c>
      <c r="P7" s="301"/>
    </row>
    <row r="8" spans="1:16" s="307" customFormat="1" ht="15" x14ac:dyDescent="0.25">
      <c r="A8" s="301"/>
      <c r="B8" s="308" t="s">
        <v>700</v>
      </c>
      <c r="C8" s="298" t="s">
        <v>763</v>
      </c>
      <c r="D8" s="309">
        <v>733463961</v>
      </c>
      <c r="E8" s="296">
        <v>20982000</v>
      </c>
      <c r="F8" s="297">
        <v>0.2</v>
      </c>
      <c r="G8" s="296">
        <v>737660361</v>
      </c>
      <c r="H8" s="297">
        <v>8.0000000000000004E-4</v>
      </c>
      <c r="I8" s="298">
        <v>13</v>
      </c>
      <c r="J8" s="297">
        <v>0.193</v>
      </c>
      <c r="K8" s="298">
        <v>5</v>
      </c>
      <c r="L8" s="296">
        <v>137633543</v>
      </c>
      <c r="M8" s="285">
        <v>0.18659999999999999</v>
      </c>
      <c r="N8" s="296">
        <v>106830</v>
      </c>
      <c r="O8" s="296">
        <v>-530191</v>
      </c>
      <c r="P8" s="301"/>
    </row>
    <row r="9" spans="1:16" s="307" customFormat="1" ht="15" x14ac:dyDescent="0.25">
      <c r="A9" s="301"/>
      <c r="B9" s="310" t="s">
        <v>700</v>
      </c>
      <c r="C9" s="306" t="s">
        <v>764</v>
      </c>
      <c r="D9" s="309">
        <v>732951243</v>
      </c>
      <c r="E9" s="296">
        <v>20982000</v>
      </c>
      <c r="F9" s="297">
        <v>0.2</v>
      </c>
      <c r="G9" s="296">
        <v>737147643</v>
      </c>
      <c r="H9" s="297">
        <v>8.0000000000000004E-4</v>
      </c>
      <c r="I9" s="298">
        <v>12</v>
      </c>
      <c r="J9" s="297">
        <v>0.19309999999999999</v>
      </c>
      <c r="K9" s="298">
        <v>5</v>
      </c>
      <c r="L9" s="296">
        <v>137583394</v>
      </c>
      <c r="M9" s="285">
        <v>0.18659999999999999</v>
      </c>
      <c r="N9" s="296">
        <v>106761</v>
      </c>
      <c r="O9" s="296">
        <v>-528061</v>
      </c>
      <c r="P9" s="301"/>
    </row>
    <row r="10" spans="1:16" s="307" customFormat="1" ht="15" x14ac:dyDescent="0.25">
      <c r="A10" s="301"/>
      <c r="B10" s="310" t="s">
        <v>700</v>
      </c>
      <c r="C10" s="306" t="s">
        <v>765</v>
      </c>
      <c r="D10" s="309">
        <v>512718</v>
      </c>
      <c r="E10" s="298" t="s">
        <v>779</v>
      </c>
      <c r="F10" s="297">
        <v>0</v>
      </c>
      <c r="G10" s="296">
        <v>512718</v>
      </c>
      <c r="H10" s="297">
        <v>1.2999999999999999E-3</v>
      </c>
      <c r="I10" s="298">
        <v>1</v>
      </c>
      <c r="J10" s="297">
        <v>0.1055</v>
      </c>
      <c r="K10" s="298">
        <v>3</v>
      </c>
      <c r="L10" s="296">
        <v>50149</v>
      </c>
      <c r="M10" s="285">
        <v>9.7799999999999998E-2</v>
      </c>
      <c r="N10" s="298">
        <v>69</v>
      </c>
      <c r="O10" s="296">
        <v>-2130</v>
      </c>
      <c r="P10" s="301"/>
    </row>
    <row r="11" spans="1:16" s="307" customFormat="1" ht="15" x14ac:dyDescent="0.25">
      <c r="A11" s="301"/>
      <c r="B11" s="310" t="s">
        <v>700</v>
      </c>
      <c r="C11" s="298" t="s">
        <v>766</v>
      </c>
      <c r="D11" s="309">
        <v>6724359581</v>
      </c>
      <c r="E11" s="298" t="s">
        <v>779</v>
      </c>
      <c r="F11" s="297">
        <v>0</v>
      </c>
      <c r="G11" s="296">
        <v>6724359581</v>
      </c>
      <c r="H11" s="297">
        <v>1.9E-3</v>
      </c>
      <c r="I11" s="298">
        <v>60</v>
      </c>
      <c r="J11" s="297">
        <v>0.1835</v>
      </c>
      <c r="K11" s="298">
        <v>5</v>
      </c>
      <c r="L11" s="296">
        <v>1808404877</v>
      </c>
      <c r="M11" s="285">
        <v>0.26889999999999997</v>
      </c>
      <c r="N11" s="296">
        <v>2168052</v>
      </c>
      <c r="O11" s="296">
        <v>-9846800</v>
      </c>
      <c r="P11" s="301"/>
    </row>
    <row r="12" spans="1:16" s="307" customFormat="1" ht="15" x14ac:dyDescent="0.25">
      <c r="A12" s="301"/>
      <c r="B12" s="310" t="s">
        <v>700</v>
      </c>
      <c r="C12" s="298" t="s">
        <v>767</v>
      </c>
      <c r="D12" s="309">
        <v>40289225083</v>
      </c>
      <c r="E12" s="296">
        <v>2579821895</v>
      </c>
      <c r="F12" s="297">
        <v>0.47410000000000002</v>
      </c>
      <c r="G12" s="296">
        <v>41512375179</v>
      </c>
      <c r="H12" s="297">
        <v>3.0000000000000001E-3</v>
      </c>
      <c r="I12" s="296">
        <v>1017</v>
      </c>
      <c r="J12" s="297">
        <v>4.24E-2</v>
      </c>
      <c r="K12" s="298">
        <v>5</v>
      </c>
      <c r="L12" s="296">
        <v>3467194431</v>
      </c>
      <c r="M12" s="285">
        <v>8.3500000000000005E-2</v>
      </c>
      <c r="N12" s="296">
        <v>6367805</v>
      </c>
      <c r="O12" s="296">
        <v>-39690273</v>
      </c>
      <c r="P12" s="301"/>
    </row>
    <row r="13" spans="1:16" s="307" customFormat="1" ht="15" x14ac:dyDescent="0.25">
      <c r="A13" s="301"/>
      <c r="B13" s="310" t="s">
        <v>700</v>
      </c>
      <c r="C13" s="298" t="s">
        <v>768</v>
      </c>
      <c r="D13" s="309">
        <v>7068804062</v>
      </c>
      <c r="E13" s="296">
        <v>8289483</v>
      </c>
      <c r="F13" s="297">
        <v>0.5</v>
      </c>
      <c r="G13" s="296">
        <v>7072948803</v>
      </c>
      <c r="H13" s="297">
        <v>6.3E-3</v>
      </c>
      <c r="I13" s="298">
        <v>341</v>
      </c>
      <c r="J13" s="297">
        <v>5.5899999999999998E-2</v>
      </c>
      <c r="K13" s="298">
        <v>5</v>
      </c>
      <c r="L13" s="296">
        <v>927660819</v>
      </c>
      <c r="M13" s="285">
        <v>0.13120000000000001</v>
      </c>
      <c r="N13" s="296">
        <v>2371911</v>
      </c>
      <c r="O13" s="296">
        <v>-3257577</v>
      </c>
      <c r="P13" s="301"/>
    </row>
    <row r="14" spans="1:16" s="307" customFormat="1" ht="15" x14ac:dyDescent="0.25">
      <c r="A14" s="301"/>
      <c r="B14" s="310" t="s">
        <v>700</v>
      </c>
      <c r="C14" s="298" t="s">
        <v>769</v>
      </c>
      <c r="D14" s="309">
        <v>58339320735</v>
      </c>
      <c r="E14" s="296">
        <v>6142764027</v>
      </c>
      <c r="F14" s="297">
        <v>0.42480000000000001</v>
      </c>
      <c r="G14" s="296">
        <v>60948669905</v>
      </c>
      <c r="H14" s="297">
        <v>1.32E-2</v>
      </c>
      <c r="I14" s="296">
        <v>1827</v>
      </c>
      <c r="J14" s="297">
        <v>7.7200000000000005E-2</v>
      </c>
      <c r="K14" s="298">
        <v>5</v>
      </c>
      <c r="L14" s="296">
        <v>13973958949</v>
      </c>
      <c r="M14" s="285">
        <v>0.2293</v>
      </c>
      <c r="N14" s="296">
        <v>61701912</v>
      </c>
      <c r="O14" s="296">
        <v>-131782472</v>
      </c>
      <c r="P14" s="301"/>
    </row>
    <row r="15" spans="1:16" s="307" customFormat="1" ht="15" x14ac:dyDescent="0.25">
      <c r="A15" s="301"/>
      <c r="B15" s="310" t="s">
        <v>700</v>
      </c>
      <c r="C15" s="306" t="s">
        <v>770</v>
      </c>
      <c r="D15" s="309">
        <v>47250868824</v>
      </c>
      <c r="E15" s="296">
        <v>4923444038</v>
      </c>
      <c r="F15" s="297">
        <v>0.48</v>
      </c>
      <c r="G15" s="296">
        <v>49613927896</v>
      </c>
      <c r="H15" s="297">
        <v>1.14E-2</v>
      </c>
      <c r="I15" s="296">
        <v>1386</v>
      </c>
      <c r="J15" s="297">
        <v>7.2900000000000006E-2</v>
      </c>
      <c r="K15" s="298">
        <v>5</v>
      </c>
      <c r="L15" s="296">
        <v>10300705938</v>
      </c>
      <c r="M15" s="285">
        <v>0.20760000000000001</v>
      </c>
      <c r="N15" s="296">
        <v>39084033</v>
      </c>
      <c r="O15" s="296">
        <v>-102985498</v>
      </c>
      <c r="P15" s="301"/>
    </row>
    <row r="16" spans="1:16" s="307" customFormat="1" ht="15" x14ac:dyDescent="0.25">
      <c r="A16" s="301"/>
      <c r="B16" s="310" t="s">
        <v>700</v>
      </c>
      <c r="C16" s="306" t="s">
        <v>771</v>
      </c>
      <c r="D16" s="309">
        <v>11088451911</v>
      </c>
      <c r="E16" s="296">
        <v>1219319989</v>
      </c>
      <c r="F16" s="297">
        <v>0.20200000000000001</v>
      </c>
      <c r="G16" s="296">
        <v>11334742009</v>
      </c>
      <c r="H16" s="297">
        <v>2.0899999999999998E-2</v>
      </c>
      <c r="I16" s="298">
        <v>441</v>
      </c>
      <c r="J16" s="297">
        <v>9.6199999999999994E-2</v>
      </c>
      <c r="K16" s="298">
        <v>5</v>
      </c>
      <c r="L16" s="296">
        <v>3673253011</v>
      </c>
      <c r="M16" s="285">
        <v>0.3241</v>
      </c>
      <c r="N16" s="296">
        <v>22617880</v>
      </c>
      <c r="O16" s="296">
        <v>-28796974</v>
      </c>
      <c r="P16" s="301"/>
    </row>
    <row r="17" spans="1:16" s="307" customFormat="1" ht="15" x14ac:dyDescent="0.25">
      <c r="A17" s="301"/>
      <c r="B17" s="310" t="s">
        <v>700</v>
      </c>
      <c r="C17" s="298" t="s">
        <v>772</v>
      </c>
      <c r="D17" s="309">
        <v>16701640339</v>
      </c>
      <c r="E17" s="296">
        <v>198142536</v>
      </c>
      <c r="F17" s="297">
        <v>0.2336</v>
      </c>
      <c r="G17" s="296">
        <v>16747927578</v>
      </c>
      <c r="H17" s="297">
        <v>3.9899999999999998E-2</v>
      </c>
      <c r="I17" s="298">
        <v>674</v>
      </c>
      <c r="J17" s="297">
        <v>0.1043</v>
      </c>
      <c r="K17" s="298">
        <v>5</v>
      </c>
      <c r="L17" s="296">
        <v>6571220096</v>
      </c>
      <c r="M17" s="285">
        <v>0.39240000000000003</v>
      </c>
      <c r="N17" s="296">
        <v>69727755</v>
      </c>
      <c r="O17" s="296">
        <v>-40601986</v>
      </c>
      <c r="P17" s="301"/>
    </row>
    <row r="18" spans="1:16" s="307" customFormat="1" ht="15" x14ac:dyDescent="0.25">
      <c r="A18" s="301"/>
      <c r="B18" s="310" t="s">
        <v>700</v>
      </c>
      <c r="C18" s="306" t="s">
        <v>773</v>
      </c>
      <c r="D18" s="309">
        <v>13586059177</v>
      </c>
      <c r="E18" s="296">
        <v>171847893</v>
      </c>
      <c r="F18" s="297">
        <v>0.2387</v>
      </c>
      <c r="G18" s="296">
        <v>13627087488</v>
      </c>
      <c r="H18" s="297">
        <v>3.3500000000000002E-2</v>
      </c>
      <c r="I18" s="298">
        <v>517</v>
      </c>
      <c r="J18" s="297">
        <v>0.1042</v>
      </c>
      <c r="K18" s="298">
        <v>5</v>
      </c>
      <c r="L18" s="296">
        <v>5204178070</v>
      </c>
      <c r="M18" s="285">
        <v>0.38190000000000002</v>
      </c>
      <c r="N18" s="296">
        <v>47511286</v>
      </c>
      <c r="O18" s="296">
        <v>-27477329</v>
      </c>
      <c r="P18" s="301"/>
    </row>
    <row r="19" spans="1:16" s="307" customFormat="1" ht="15" x14ac:dyDescent="0.25">
      <c r="A19" s="301"/>
      <c r="B19" s="310" t="s">
        <v>700</v>
      </c>
      <c r="C19" s="306" t="s">
        <v>774</v>
      </c>
      <c r="D19" s="309">
        <v>3115581161</v>
      </c>
      <c r="E19" s="296">
        <v>26294643</v>
      </c>
      <c r="F19" s="297">
        <v>0.2</v>
      </c>
      <c r="G19" s="296">
        <v>3120840090</v>
      </c>
      <c r="H19" s="297">
        <v>6.7900000000000002E-2</v>
      </c>
      <c r="I19" s="298">
        <v>157</v>
      </c>
      <c r="J19" s="297">
        <v>0.1048</v>
      </c>
      <c r="K19" s="298">
        <v>5</v>
      </c>
      <c r="L19" s="296">
        <v>1367042026</v>
      </c>
      <c r="M19" s="285">
        <v>0.438</v>
      </c>
      <c r="N19" s="296">
        <v>22216469</v>
      </c>
      <c r="O19" s="296">
        <v>-13124657</v>
      </c>
      <c r="P19" s="301"/>
    </row>
    <row r="20" spans="1:16" s="307" customFormat="1" ht="15" x14ac:dyDescent="0.25">
      <c r="A20" s="301"/>
      <c r="B20" s="310" t="s">
        <v>700</v>
      </c>
      <c r="C20" s="298" t="s">
        <v>775</v>
      </c>
      <c r="D20" s="309">
        <v>2189742473</v>
      </c>
      <c r="E20" s="298" t="s">
        <v>779</v>
      </c>
      <c r="F20" s="297">
        <v>0</v>
      </c>
      <c r="G20" s="296">
        <v>2189742473</v>
      </c>
      <c r="H20" s="297">
        <v>0.31040000000000001</v>
      </c>
      <c r="I20" s="298">
        <v>125</v>
      </c>
      <c r="J20" s="297">
        <v>0.1414</v>
      </c>
      <c r="K20" s="298">
        <v>5</v>
      </c>
      <c r="L20" s="296">
        <v>1614529754</v>
      </c>
      <c r="M20" s="285">
        <v>0.73729999999999996</v>
      </c>
      <c r="N20" s="296">
        <v>91061723</v>
      </c>
      <c r="O20" s="296">
        <v>-14867430</v>
      </c>
      <c r="P20" s="301"/>
    </row>
    <row r="21" spans="1:16" s="307" customFormat="1" ht="15" x14ac:dyDescent="0.25">
      <c r="A21" s="301"/>
      <c r="B21" s="310" t="s">
        <v>700</v>
      </c>
      <c r="C21" s="306" t="s">
        <v>776</v>
      </c>
      <c r="D21" s="309">
        <v>1001678729</v>
      </c>
      <c r="E21" s="298" t="s">
        <v>779</v>
      </c>
      <c r="F21" s="297">
        <v>0</v>
      </c>
      <c r="G21" s="296">
        <v>1001678729</v>
      </c>
      <c r="H21" s="297">
        <v>0.13139999999999999</v>
      </c>
      <c r="I21" s="298">
        <v>81</v>
      </c>
      <c r="J21" s="297">
        <v>0.10929999999999999</v>
      </c>
      <c r="K21" s="298">
        <v>5</v>
      </c>
      <c r="L21" s="296">
        <v>549192190</v>
      </c>
      <c r="M21" s="285">
        <v>0.54830000000000001</v>
      </c>
      <c r="N21" s="296">
        <v>14479943</v>
      </c>
      <c r="O21" s="296">
        <v>-5989784</v>
      </c>
      <c r="P21" s="301"/>
    </row>
    <row r="22" spans="1:16" s="307" customFormat="1" ht="15" x14ac:dyDescent="0.25">
      <c r="A22" s="301"/>
      <c r="B22" s="310" t="s">
        <v>700</v>
      </c>
      <c r="C22" s="306" t="s">
        <v>777</v>
      </c>
      <c r="D22" s="309">
        <v>619911161</v>
      </c>
      <c r="E22" s="298" t="s">
        <v>779</v>
      </c>
      <c r="F22" s="297">
        <v>0</v>
      </c>
      <c r="G22" s="296">
        <v>619911161</v>
      </c>
      <c r="H22" s="297">
        <v>0.24840000000000001</v>
      </c>
      <c r="I22" s="298">
        <v>24</v>
      </c>
      <c r="J22" s="297">
        <v>0.22389999999999999</v>
      </c>
      <c r="K22" s="298">
        <v>5</v>
      </c>
      <c r="L22" s="296">
        <v>855498638</v>
      </c>
      <c r="M22" s="285">
        <v>1.38</v>
      </c>
      <c r="N22" s="296">
        <v>34282706</v>
      </c>
      <c r="O22" s="296">
        <v>-4353856</v>
      </c>
      <c r="P22" s="301"/>
    </row>
    <row r="23" spans="1:16" s="307" customFormat="1" ht="15" x14ac:dyDescent="0.25">
      <c r="A23" s="301"/>
      <c r="B23" s="310" t="s">
        <v>700</v>
      </c>
      <c r="C23" s="306" t="s">
        <v>778</v>
      </c>
      <c r="D23" s="309">
        <v>568152583</v>
      </c>
      <c r="E23" s="298" t="s">
        <v>779</v>
      </c>
      <c r="F23" s="297">
        <v>0</v>
      </c>
      <c r="G23" s="296">
        <v>568152583</v>
      </c>
      <c r="H23" s="297">
        <v>0.69379999999999997</v>
      </c>
      <c r="I23" s="298">
        <v>20</v>
      </c>
      <c r="J23" s="297">
        <v>0.1079</v>
      </c>
      <c r="K23" s="298">
        <v>5</v>
      </c>
      <c r="L23" s="296">
        <v>209838925</v>
      </c>
      <c r="M23" s="285">
        <v>0.36930000000000002</v>
      </c>
      <c r="N23" s="296">
        <v>42299074</v>
      </c>
      <c r="O23" s="296">
        <v>-4523790</v>
      </c>
      <c r="P23" s="301"/>
    </row>
    <row r="24" spans="1:16" s="307" customFormat="1" ht="15" x14ac:dyDescent="0.25">
      <c r="A24" s="301"/>
      <c r="B24" s="305" t="s">
        <v>700</v>
      </c>
      <c r="C24" s="298" t="s">
        <v>780</v>
      </c>
      <c r="D24" s="309">
        <v>1073762988</v>
      </c>
      <c r="E24" s="298" t="s">
        <v>779</v>
      </c>
      <c r="F24" s="297">
        <v>0</v>
      </c>
      <c r="G24" s="296">
        <v>1073762988</v>
      </c>
      <c r="H24" s="297">
        <v>1</v>
      </c>
      <c r="I24" s="298">
        <v>44</v>
      </c>
      <c r="J24" s="297">
        <v>0.11749999999999999</v>
      </c>
      <c r="K24" s="298">
        <v>5</v>
      </c>
      <c r="L24" s="296">
        <v>1037353779</v>
      </c>
      <c r="M24" s="285">
        <v>0.96609999999999996</v>
      </c>
      <c r="N24" s="296">
        <v>51010454</v>
      </c>
      <c r="O24" s="296">
        <v>-51008274</v>
      </c>
      <c r="P24" s="301"/>
    </row>
    <row r="25" spans="1:16" s="307" customFormat="1" ht="21" customHeight="1" x14ac:dyDescent="0.25">
      <c r="A25" s="301"/>
      <c r="B25" s="1307" t="s">
        <v>781</v>
      </c>
      <c r="C25" s="1308"/>
      <c r="D25" s="309">
        <v>133120319221</v>
      </c>
      <c r="E25" s="309">
        <v>8949999940</v>
      </c>
      <c r="F25" s="311">
        <v>0.3881</v>
      </c>
      <c r="G25" s="309">
        <v>137007446868</v>
      </c>
      <c r="H25" s="311">
        <v>2.4899999999999999E-2</v>
      </c>
      <c r="I25" s="309">
        <v>4101</v>
      </c>
      <c r="J25" s="311">
        <v>7.5999999999999998E-2</v>
      </c>
      <c r="K25" s="306">
        <v>5</v>
      </c>
      <c r="L25" s="309">
        <v>29537956247</v>
      </c>
      <c r="M25" s="311">
        <v>0.21560000000000001</v>
      </c>
      <c r="N25" s="309">
        <v>284516441</v>
      </c>
      <c r="O25" s="309">
        <v>-291585003</v>
      </c>
      <c r="P25" s="301"/>
    </row>
    <row r="26" spans="1:16" s="307" customFormat="1" ht="15" x14ac:dyDescent="0.25">
      <c r="A26" s="301"/>
      <c r="B26" s="301"/>
      <c r="C26" s="301"/>
      <c r="D26" s="301"/>
      <c r="E26" s="301"/>
      <c r="F26" s="301"/>
      <c r="G26" s="301"/>
      <c r="H26" s="301"/>
      <c r="I26" s="301"/>
      <c r="J26" s="301"/>
      <c r="K26" s="301"/>
      <c r="L26" s="301"/>
      <c r="M26" s="301"/>
      <c r="N26" s="301"/>
      <c r="O26" s="301"/>
      <c r="P26" s="301"/>
    </row>
    <row r="27" spans="1:16" s="307" customFormat="1" ht="15" x14ac:dyDescent="0.25">
      <c r="A27" s="301"/>
      <c r="B27" s="887" t="s">
        <v>782</v>
      </c>
      <c r="C27" s="888" t="s">
        <v>700</v>
      </c>
      <c r="D27" s="889" t="s">
        <v>700</v>
      </c>
      <c r="E27" s="889" t="s">
        <v>700</v>
      </c>
      <c r="F27" s="889" t="s">
        <v>700</v>
      </c>
      <c r="G27" s="889" t="s">
        <v>700</v>
      </c>
      <c r="H27" s="889" t="s">
        <v>700</v>
      </c>
      <c r="I27" s="889" t="s">
        <v>700</v>
      </c>
      <c r="J27" s="889" t="s">
        <v>700</v>
      </c>
      <c r="K27" s="889" t="s">
        <v>700</v>
      </c>
      <c r="L27" s="889" t="s">
        <v>700</v>
      </c>
      <c r="M27" s="889" t="s">
        <v>700</v>
      </c>
      <c r="N27" s="889" t="s">
        <v>700</v>
      </c>
      <c r="O27" s="889" t="s">
        <v>700</v>
      </c>
      <c r="P27" s="301"/>
    </row>
    <row r="28" spans="1:16" s="307" customFormat="1" ht="45" x14ac:dyDescent="0.25">
      <c r="A28" s="301"/>
      <c r="B28" s="308" t="s">
        <v>700</v>
      </c>
      <c r="C28" s="298" t="s">
        <v>763</v>
      </c>
      <c r="D28" s="306" t="s">
        <v>1388</v>
      </c>
      <c r="E28" s="298" t="s">
        <v>1389</v>
      </c>
      <c r="F28" s="298" t="s">
        <v>1390</v>
      </c>
      <c r="G28" s="298" t="s">
        <v>1391</v>
      </c>
      <c r="H28" s="298" t="s">
        <v>1392</v>
      </c>
      <c r="I28" s="298" t="s">
        <v>1393</v>
      </c>
      <c r="J28" s="298" t="s">
        <v>1394</v>
      </c>
      <c r="K28" s="298" t="s">
        <v>1395</v>
      </c>
      <c r="L28" s="298" t="s">
        <v>1396</v>
      </c>
      <c r="M28" s="286" t="s">
        <v>1397</v>
      </c>
      <c r="N28" s="298" t="s">
        <v>1398</v>
      </c>
      <c r="O28" s="298" t="s">
        <v>1399</v>
      </c>
      <c r="P28" s="301"/>
    </row>
    <row r="29" spans="1:16" s="302" customFormat="1" ht="84" customHeight="1" x14ac:dyDescent="0.25">
      <c r="A29" s="303"/>
      <c r="B29" s="310" t="s">
        <v>700</v>
      </c>
      <c r="C29" s="298" t="s">
        <v>764</v>
      </c>
      <c r="D29" s="298" t="s">
        <v>1400</v>
      </c>
      <c r="E29" s="298" t="s">
        <v>1401</v>
      </c>
      <c r="F29" s="298" t="s">
        <v>1402</v>
      </c>
      <c r="G29" s="298" t="s">
        <v>1403</v>
      </c>
      <c r="H29" s="298" t="s">
        <v>1404</v>
      </c>
      <c r="I29" s="298" t="s">
        <v>1405</v>
      </c>
      <c r="J29" s="298" t="s">
        <v>1406</v>
      </c>
      <c r="K29" s="298" t="s">
        <v>1407</v>
      </c>
      <c r="L29" s="298" t="s">
        <v>1408</v>
      </c>
      <c r="M29" s="286" t="s">
        <v>1397</v>
      </c>
      <c r="N29" s="298" t="s">
        <v>1409</v>
      </c>
      <c r="O29" s="298" t="s">
        <v>1410</v>
      </c>
      <c r="P29" s="303"/>
    </row>
    <row r="30" spans="1:16" s="304" customFormat="1" ht="45" x14ac:dyDescent="0.25">
      <c r="A30" s="303"/>
      <c r="B30" s="310" t="s">
        <v>700</v>
      </c>
      <c r="C30" s="298" t="s">
        <v>765</v>
      </c>
      <c r="D30" s="298" t="s">
        <v>1411</v>
      </c>
      <c r="E30" s="298" t="s">
        <v>1412</v>
      </c>
      <c r="F30" s="298" t="s">
        <v>1413</v>
      </c>
      <c r="G30" s="298" t="s">
        <v>1414</v>
      </c>
      <c r="H30" s="298" t="s">
        <v>1415</v>
      </c>
      <c r="I30" s="298" t="s">
        <v>1416</v>
      </c>
      <c r="J30" s="298" t="s">
        <v>1417</v>
      </c>
      <c r="K30" s="298" t="s">
        <v>1418</v>
      </c>
      <c r="L30" s="298" t="s">
        <v>1419</v>
      </c>
      <c r="M30" s="286" t="s">
        <v>1397</v>
      </c>
      <c r="N30" s="298" t="s">
        <v>1420</v>
      </c>
      <c r="O30" s="298" t="s">
        <v>1421</v>
      </c>
      <c r="P30" s="303"/>
    </row>
    <row r="31" spans="1:16" s="307" customFormat="1" ht="19.5" customHeight="1" x14ac:dyDescent="0.25">
      <c r="A31" s="303"/>
      <c r="B31" s="310" t="s">
        <v>700</v>
      </c>
      <c r="C31" s="298" t="s">
        <v>766</v>
      </c>
      <c r="D31" s="298" t="s">
        <v>1422</v>
      </c>
      <c r="E31" s="298" t="s">
        <v>1423</v>
      </c>
      <c r="F31" s="298" t="s">
        <v>1424</v>
      </c>
      <c r="G31" s="298" t="s">
        <v>1425</v>
      </c>
      <c r="H31" s="298" t="s">
        <v>1426</v>
      </c>
      <c r="I31" s="298" t="s">
        <v>1427</v>
      </c>
      <c r="J31" s="298" t="s">
        <v>1428</v>
      </c>
      <c r="K31" s="298" t="s">
        <v>1429</v>
      </c>
      <c r="L31" s="298" t="s">
        <v>1430</v>
      </c>
      <c r="M31" s="286" t="s">
        <v>1397</v>
      </c>
      <c r="N31" s="298" t="s">
        <v>1431</v>
      </c>
      <c r="O31" s="298" t="s">
        <v>1432</v>
      </c>
      <c r="P31" s="303"/>
    </row>
    <row r="32" spans="1:16" s="307" customFormat="1" ht="45" x14ac:dyDescent="0.25">
      <c r="A32" s="303"/>
      <c r="B32" s="310" t="s">
        <v>700</v>
      </c>
      <c r="C32" s="298" t="s">
        <v>767</v>
      </c>
      <c r="D32" s="298" t="s">
        <v>1433</v>
      </c>
      <c r="E32" s="298" t="s">
        <v>1434</v>
      </c>
      <c r="F32" s="298" t="s">
        <v>1435</v>
      </c>
      <c r="G32" s="298" t="s">
        <v>1436</v>
      </c>
      <c r="H32" s="298" t="s">
        <v>1437</v>
      </c>
      <c r="I32" s="298" t="s">
        <v>1438</v>
      </c>
      <c r="J32" s="298" t="s">
        <v>1439</v>
      </c>
      <c r="K32" s="298" t="s">
        <v>1440</v>
      </c>
      <c r="L32" s="298" t="s">
        <v>1441</v>
      </c>
      <c r="M32" s="286" t="s">
        <v>1397</v>
      </c>
      <c r="N32" s="298" t="s">
        <v>1442</v>
      </c>
      <c r="O32" s="298" t="s">
        <v>1443</v>
      </c>
      <c r="P32" s="303"/>
    </row>
    <row r="33" spans="1:16" s="307" customFormat="1" ht="45" x14ac:dyDescent="0.25">
      <c r="A33" s="303"/>
      <c r="B33" s="310" t="s">
        <v>700</v>
      </c>
      <c r="C33" s="298" t="s">
        <v>768</v>
      </c>
      <c r="D33" s="298" t="s">
        <v>1444</v>
      </c>
      <c r="E33" s="298" t="s">
        <v>1445</v>
      </c>
      <c r="F33" s="298" t="s">
        <v>1446</v>
      </c>
      <c r="G33" s="298" t="s">
        <v>1447</v>
      </c>
      <c r="H33" s="298" t="s">
        <v>1448</v>
      </c>
      <c r="I33" s="298" t="s">
        <v>1449</v>
      </c>
      <c r="J33" s="298" t="s">
        <v>1450</v>
      </c>
      <c r="K33" s="298" t="s">
        <v>1451</v>
      </c>
      <c r="L33" s="298" t="s">
        <v>1452</v>
      </c>
      <c r="M33" s="286" t="s">
        <v>1397</v>
      </c>
      <c r="N33" s="298" t="s">
        <v>1453</v>
      </c>
      <c r="O33" s="298" t="s">
        <v>1454</v>
      </c>
      <c r="P33" s="303"/>
    </row>
    <row r="34" spans="1:16" s="307" customFormat="1" ht="45" x14ac:dyDescent="0.25">
      <c r="A34" s="303"/>
      <c r="B34" s="310" t="s">
        <v>700</v>
      </c>
      <c r="C34" s="298" t="s">
        <v>769</v>
      </c>
      <c r="D34" s="298" t="s">
        <v>1455</v>
      </c>
      <c r="E34" s="298" t="s">
        <v>1456</v>
      </c>
      <c r="F34" s="298" t="s">
        <v>1457</v>
      </c>
      <c r="G34" s="298" t="s">
        <v>1458</v>
      </c>
      <c r="H34" s="298" t="s">
        <v>1459</v>
      </c>
      <c r="I34" s="298" t="s">
        <v>1460</v>
      </c>
      <c r="J34" s="298" t="s">
        <v>1461</v>
      </c>
      <c r="K34" s="298" t="s">
        <v>1462</v>
      </c>
      <c r="L34" s="298" t="s">
        <v>1463</v>
      </c>
      <c r="M34" s="286" t="s">
        <v>1397</v>
      </c>
      <c r="N34" s="298" t="s">
        <v>1464</v>
      </c>
      <c r="O34" s="298" t="s">
        <v>1465</v>
      </c>
      <c r="P34" s="303"/>
    </row>
    <row r="35" spans="1:16" s="307" customFormat="1" ht="45" x14ac:dyDescent="0.25">
      <c r="A35" s="303"/>
      <c r="B35" s="310" t="s">
        <v>700</v>
      </c>
      <c r="C35" s="298" t="s">
        <v>770</v>
      </c>
      <c r="D35" s="298" t="s">
        <v>1466</v>
      </c>
      <c r="E35" s="298" t="s">
        <v>1467</v>
      </c>
      <c r="F35" s="298" t="s">
        <v>1468</v>
      </c>
      <c r="G35" s="298" t="s">
        <v>1469</v>
      </c>
      <c r="H35" s="298" t="s">
        <v>1470</v>
      </c>
      <c r="I35" s="298" t="s">
        <v>1471</v>
      </c>
      <c r="J35" s="298" t="s">
        <v>1472</v>
      </c>
      <c r="K35" s="298" t="s">
        <v>1473</v>
      </c>
      <c r="L35" s="298" t="s">
        <v>1474</v>
      </c>
      <c r="M35" s="286" t="s">
        <v>1397</v>
      </c>
      <c r="N35" s="298" t="s">
        <v>1475</v>
      </c>
      <c r="O35" s="298" t="s">
        <v>1476</v>
      </c>
      <c r="P35" s="303"/>
    </row>
    <row r="36" spans="1:16" s="307" customFormat="1" ht="45" x14ac:dyDescent="0.25">
      <c r="A36" s="303"/>
      <c r="B36" s="310" t="s">
        <v>700</v>
      </c>
      <c r="C36" s="298" t="s">
        <v>771</v>
      </c>
      <c r="D36" s="298" t="s">
        <v>1477</v>
      </c>
      <c r="E36" s="298" t="s">
        <v>1478</v>
      </c>
      <c r="F36" s="298" t="s">
        <v>1479</v>
      </c>
      <c r="G36" s="298" t="s">
        <v>1480</v>
      </c>
      <c r="H36" s="298" t="s">
        <v>1481</v>
      </c>
      <c r="I36" s="298" t="s">
        <v>1482</v>
      </c>
      <c r="J36" s="298" t="s">
        <v>1483</v>
      </c>
      <c r="K36" s="298" t="s">
        <v>1484</v>
      </c>
      <c r="L36" s="298" t="s">
        <v>1485</v>
      </c>
      <c r="M36" s="286" t="s">
        <v>1397</v>
      </c>
      <c r="N36" s="298" t="s">
        <v>1486</v>
      </c>
      <c r="O36" s="298" t="s">
        <v>1487</v>
      </c>
      <c r="P36" s="303"/>
    </row>
    <row r="37" spans="1:16" s="307" customFormat="1" ht="45" x14ac:dyDescent="0.25">
      <c r="A37" s="303"/>
      <c r="B37" s="310" t="s">
        <v>700</v>
      </c>
      <c r="C37" s="298" t="s">
        <v>772</v>
      </c>
      <c r="D37" s="298" t="s">
        <v>1488</v>
      </c>
      <c r="E37" s="298" t="s">
        <v>1489</v>
      </c>
      <c r="F37" s="298" t="s">
        <v>1490</v>
      </c>
      <c r="G37" s="298" t="s">
        <v>1491</v>
      </c>
      <c r="H37" s="298" t="s">
        <v>1492</v>
      </c>
      <c r="I37" s="298" t="s">
        <v>1493</v>
      </c>
      <c r="J37" s="298" t="s">
        <v>1494</v>
      </c>
      <c r="K37" s="298" t="s">
        <v>1495</v>
      </c>
      <c r="L37" s="298" t="s">
        <v>1496</v>
      </c>
      <c r="M37" s="286" t="s">
        <v>1397</v>
      </c>
      <c r="N37" s="298" t="s">
        <v>1497</v>
      </c>
      <c r="O37" s="298" t="s">
        <v>1498</v>
      </c>
      <c r="P37" s="303"/>
    </row>
    <row r="38" spans="1:16" s="307" customFormat="1" ht="45" x14ac:dyDescent="0.25">
      <c r="A38" s="303"/>
      <c r="B38" s="310" t="s">
        <v>700</v>
      </c>
      <c r="C38" s="298" t="s">
        <v>773</v>
      </c>
      <c r="D38" s="298" t="s">
        <v>1499</v>
      </c>
      <c r="E38" s="298" t="s">
        <v>1500</v>
      </c>
      <c r="F38" s="298" t="s">
        <v>1501</v>
      </c>
      <c r="G38" s="298" t="s">
        <v>1502</v>
      </c>
      <c r="H38" s="298" t="s">
        <v>1503</v>
      </c>
      <c r="I38" s="298" t="s">
        <v>1504</v>
      </c>
      <c r="J38" s="298" t="s">
        <v>1505</v>
      </c>
      <c r="K38" s="298" t="s">
        <v>1506</v>
      </c>
      <c r="L38" s="298" t="s">
        <v>1507</v>
      </c>
      <c r="M38" s="286" t="s">
        <v>1397</v>
      </c>
      <c r="N38" s="298" t="s">
        <v>1508</v>
      </c>
      <c r="O38" s="298" t="s">
        <v>1509</v>
      </c>
      <c r="P38" s="303"/>
    </row>
    <row r="39" spans="1:16" s="307" customFormat="1" ht="45" x14ac:dyDescent="0.25">
      <c r="A39" s="303"/>
      <c r="B39" s="310" t="s">
        <v>700</v>
      </c>
      <c r="C39" s="298" t="s">
        <v>774</v>
      </c>
      <c r="D39" s="298" t="s">
        <v>1510</v>
      </c>
      <c r="E39" s="298" t="s">
        <v>1511</v>
      </c>
      <c r="F39" s="298" t="s">
        <v>1512</v>
      </c>
      <c r="G39" s="298" t="s">
        <v>1513</v>
      </c>
      <c r="H39" s="298" t="s">
        <v>1514</v>
      </c>
      <c r="I39" s="298" t="s">
        <v>1515</v>
      </c>
      <c r="J39" s="298" t="s">
        <v>1516</v>
      </c>
      <c r="K39" s="298" t="s">
        <v>1517</v>
      </c>
      <c r="L39" s="298" t="s">
        <v>1518</v>
      </c>
      <c r="M39" s="286" t="s">
        <v>1397</v>
      </c>
      <c r="N39" s="298" t="s">
        <v>1519</v>
      </c>
      <c r="O39" s="298" t="s">
        <v>1520</v>
      </c>
      <c r="P39" s="303"/>
    </row>
    <row r="40" spans="1:16" s="307" customFormat="1" ht="45" x14ac:dyDescent="0.25">
      <c r="A40" s="303"/>
      <c r="B40" s="310" t="s">
        <v>700</v>
      </c>
      <c r="C40" s="298" t="s">
        <v>775</v>
      </c>
      <c r="D40" s="298" t="s">
        <v>1521</v>
      </c>
      <c r="E40" s="298" t="s">
        <v>1522</v>
      </c>
      <c r="F40" s="298" t="s">
        <v>1523</v>
      </c>
      <c r="G40" s="298" t="s">
        <v>1524</v>
      </c>
      <c r="H40" s="298" t="s">
        <v>1525</v>
      </c>
      <c r="I40" s="298" t="s">
        <v>1526</v>
      </c>
      <c r="J40" s="298" t="s">
        <v>1527</v>
      </c>
      <c r="K40" s="298" t="s">
        <v>1528</v>
      </c>
      <c r="L40" s="298" t="s">
        <v>1529</v>
      </c>
      <c r="M40" s="286" t="s">
        <v>1397</v>
      </c>
      <c r="N40" s="298" t="s">
        <v>1530</v>
      </c>
      <c r="O40" s="298" t="s">
        <v>1531</v>
      </c>
      <c r="P40" s="303"/>
    </row>
    <row r="41" spans="1:16" s="307" customFormat="1" ht="45" x14ac:dyDescent="0.25">
      <c r="A41" s="303"/>
      <c r="B41" s="310" t="s">
        <v>700</v>
      </c>
      <c r="C41" s="298" t="s">
        <v>776</v>
      </c>
      <c r="D41" s="298" t="s">
        <v>1532</v>
      </c>
      <c r="E41" s="298" t="s">
        <v>1533</v>
      </c>
      <c r="F41" s="298" t="s">
        <v>1534</v>
      </c>
      <c r="G41" s="298" t="s">
        <v>1535</v>
      </c>
      <c r="H41" s="298" t="s">
        <v>1536</v>
      </c>
      <c r="I41" s="298" t="s">
        <v>1537</v>
      </c>
      <c r="J41" s="298" t="s">
        <v>1538</v>
      </c>
      <c r="K41" s="298" t="s">
        <v>1539</v>
      </c>
      <c r="L41" s="298" t="s">
        <v>1540</v>
      </c>
      <c r="M41" s="286" t="s">
        <v>1397</v>
      </c>
      <c r="N41" s="298" t="s">
        <v>1541</v>
      </c>
      <c r="O41" s="298" t="s">
        <v>1542</v>
      </c>
      <c r="P41" s="303"/>
    </row>
    <row r="42" spans="1:16" s="307" customFormat="1" ht="45" x14ac:dyDescent="0.25">
      <c r="A42" s="303"/>
      <c r="B42" s="310" t="s">
        <v>700</v>
      </c>
      <c r="C42" s="298" t="s">
        <v>777</v>
      </c>
      <c r="D42" s="298" t="s">
        <v>1543</v>
      </c>
      <c r="E42" s="298" t="s">
        <v>1544</v>
      </c>
      <c r="F42" s="298" t="s">
        <v>1545</v>
      </c>
      <c r="G42" s="298" t="s">
        <v>1546</v>
      </c>
      <c r="H42" s="298" t="s">
        <v>1547</v>
      </c>
      <c r="I42" s="298" t="s">
        <v>1548</v>
      </c>
      <c r="J42" s="298" t="s">
        <v>1549</v>
      </c>
      <c r="K42" s="298" t="s">
        <v>1550</v>
      </c>
      <c r="L42" s="298" t="s">
        <v>1551</v>
      </c>
      <c r="M42" s="286" t="s">
        <v>1397</v>
      </c>
      <c r="N42" s="298" t="s">
        <v>1552</v>
      </c>
      <c r="O42" s="298" t="s">
        <v>1553</v>
      </c>
      <c r="P42" s="303"/>
    </row>
    <row r="43" spans="1:16" s="307" customFormat="1" ht="45" x14ac:dyDescent="0.25">
      <c r="A43" s="303"/>
      <c r="B43" s="310" t="s">
        <v>700</v>
      </c>
      <c r="C43" s="298" t="s">
        <v>778</v>
      </c>
      <c r="D43" s="298" t="s">
        <v>1554</v>
      </c>
      <c r="E43" s="298" t="s">
        <v>1555</v>
      </c>
      <c r="F43" s="298" t="s">
        <v>1556</v>
      </c>
      <c r="G43" s="298" t="s">
        <v>1557</v>
      </c>
      <c r="H43" s="298" t="s">
        <v>1558</v>
      </c>
      <c r="I43" s="298" t="s">
        <v>1559</v>
      </c>
      <c r="J43" s="298" t="s">
        <v>1560</v>
      </c>
      <c r="K43" s="298" t="s">
        <v>1561</v>
      </c>
      <c r="L43" s="298" t="s">
        <v>1562</v>
      </c>
      <c r="M43" s="286" t="s">
        <v>1397</v>
      </c>
      <c r="N43" s="298" t="s">
        <v>1563</v>
      </c>
      <c r="O43" s="298" t="s">
        <v>1564</v>
      </c>
      <c r="P43" s="303"/>
    </row>
    <row r="44" spans="1:16" s="307" customFormat="1" ht="45" x14ac:dyDescent="0.25">
      <c r="A44" s="303"/>
      <c r="B44" s="305" t="s">
        <v>700</v>
      </c>
      <c r="C44" s="298" t="s">
        <v>780</v>
      </c>
      <c r="D44" s="298" t="s">
        <v>1565</v>
      </c>
      <c r="E44" s="298" t="s">
        <v>1566</v>
      </c>
      <c r="F44" s="298" t="s">
        <v>1567</v>
      </c>
      <c r="G44" s="298" t="s">
        <v>1568</v>
      </c>
      <c r="H44" s="298" t="s">
        <v>1569</v>
      </c>
      <c r="I44" s="298" t="s">
        <v>1570</v>
      </c>
      <c r="J44" s="298" t="s">
        <v>1571</v>
      </c>
      <c r="K44" s="298" t="s">
        <v>1572</v>
      </c>
      <c r="L44" s="298" t="s">
        <v>1573</v>
      </c>
      <c r="M44" s="286" t="s">
        <v>1397</v>
      </c>
      <c r="N44" s="298" t="s">
        <v>1574</v>
      </c>
      <c r="O44" s="298" t="s">
        <v>1575</v>
      </c>
      <c r="P44" s="303"/>
    </row>
    <row r="45" spans="1:16" s="307" customFormat="1" ht="24" customHeight="1" x14ac:dyDescent="0.25">
      <c r="A45" s="303"/>
      <c r="B45" s="1307" t="s">
        <v>781</v>
      </c>
      <c r="C45" s="1308"/>
      <c r="D45" s="306" t="s">
        <v>700</v>
      </c>
      <c r="E45" s="306" t="s">
        <v>700</v>
      </c>
      <c r="F45" s="306" t="s">
        <v>700</v>
      </c>
      <c r="G45" s="306" t="s">
        <v>700</v>
      </c>
      <c r="H45" s="306" t="s">
        <v>700</v>
      </c>
      <c r="I45" s="306" t="s">
        <v>700</v>
      </c>
      <c r="J45" s="306" t="s">
        <v>700</v>
      </c>
      <c r="K45" s="306" t="s">
        <v>700</v>
      </c>
      <c r="L45" s="306" t="s">
        <v>700</v>
      </c>
      <c r="M45" s="306" t="s">
        <v>700</v>
      </c>
      <c r="N45" s="306" t="s">
        <v>700</v>
      </c>
      <c r="O45" s="306" t="s">
        <v>700</v>
      </c>
      <c r="P45" s="303"/>
    </row>
    <row r="46" spans="1:16" s="307" customFormat="1" ht="15" x14ac:dyDescent="0.25">
      <c r="A46" s="303"/>
      <c r="B46" s="303"/>
      <c r="C46" s="303"/>
      <c r="D46" s="303"/>
      <c r="E46" s="303"/>
      <c r="F46" s="303"/>
      <c r="G46" s="303"/>
      <c r="H46" s="303"/>
      <c r="I46" s="303"/>
      <c r="J46" s="303"/>
      <c r="K46" s="303"/>
      <c r="L46" s="303"/>
      <c r="M46" s="303"/>
      <c r="N46" s="303"/>
      <c r="O46" s="303"/>
      <c r="P46" s="303"/>
    </row>
    <row r="47" spans="1:16" s="307" customFormat="1" ht="15" x14ac:dyDescent="0.25">
      <c r="A47" s="303"/>
      <c r="B47" s="887" t="s">
        <v>786</v>
      </c>
      <c r="C47" s="888" t="s">
        <v>700</v>
      </c>
      <c r="D47" s="889" t="s">
        <v>700</v>
      </c>
      <c r="E47" s="889" t="s">
        <v>700</v>
      </c>
      <c r="F47" s="889" t="s">
        <v>700</v>
      </c>
      <c r="G47" s="889" t="s">
        <v>700</v>
      </c>
      <c r="H47" s="889" t="s">
        <v>700</v>
      </c>
      <c r="I47" s="889" t="s">
        <v>700</v>
      </c>
      <c r="J47" s="889" t="s">
        <v>700</v>
      </c>
      <c r="K47" s="889" t="s">
        <v>700</v>
      </c>
      <c r="L47" s="889" t="s">
        <v>700</v>
      </c>
      <c r="M47" s="889" t="s">
        <v>700</v>
      </c>
      <c r="N47" s="889" t="s">
        <v>700</v>
      </c>
      <c r="O47" s="889" t="s">
        <v>700</v>
      </c>
      <c r="P47" s="303"/>
    </row>
    <row r="48" spans="1:16" s="307" customFormat="1" ht="15" x14ac:dyDescent="0.25">
      <c r="A48" s="303"/>
      <c r="B48" s="308" t="s">
        <v>700</v>
      </c>
      <c r="C48" s="298" t="s">
        <v>763</v>
      </c>
      <c r="D48" s="309">
        <v>541772749</v>
      </c>
      <c r="E48" s="298" t="s">
        <v>779</v>
      </c>
      <c r="F48" s="297">
        <v>0</v>
      </c>
      <c r="G48" s="296">
        <v>541772749</v>
      </c>
      <c r="H48" s="297">
        <v>8.0000000000000004E-4</v>
      </c>
      <c r="I48" s="298">
        <v>9</v>
      </c>
      <c r="J48" s="297">
        <v>0.28220000000000001</v>
      </c>
      <c r="K48" s="298">
        <v>5</v>
      </c>
      <c r="L48" s="296">
        <v>103400176</v>
      </c>
      <c r="M48" s="285">
        <v>0.19089999999999999</v>
      </c>
      <c r="N48" s="296">
        <v>114647</v>
      </c>
      <c r="O48" s="296">
        <v>-726675</v>
      </c>
      <c r="P48" s="303"/>
    </row>
    <row r="49" spans="1:16" s="307" customFormat="1" ht="21" customHeight="1" x14ac:dyDescent="0.25">
      <c r="A49" s="303"/>
      <c r="B49" s="310" t="s">
        <v>700</v>
      </c>
      <c r="C49" s="298" t="s">
        <v>764</v>
      </c>
      <c r="D49" s="309">
        <v>541772749</v>
      </c>
      <c r="E49" s="298" t="s">
        <v>779</v>
      </c>
      <c r="F49" s="297">
        <v>0</v>
      </c>
      <c r="G49" s="296">
        <v>541772749</v>
      </c>
      <c r="H49" s="297">
        <v>8.0000000000000004E-4</v>
      </c>
      <c r="I49" s="298">
        <v>9</v>
      </c>
      <c r="J49" s="297">
        <v>0.28220000000000001</v>
      </c>
      <c r="K49" s="298">
        <v>5</v>
      </c>
      <c r="L49" s="296">
        <v>103400176</v>
      </c>
      <c r="M49" s="285">
        <v>0.19089999999999999</v>
      </c>
      <c r="N49" s="296">
        <v>114647</v>
      </c>
      <c r="O49" s="296">
        <v>-726675</v>
      </c>
      <c r="P49" s="303"/>
    </row>
    <row r="50" spans="1:16" s="307" customFormat="1" ht="19.5" customHeight="1" x14ac:dyDescent="0.25">
      <c r="A50" s="303"/>
      <c r="B50" s="310" t="s">
        <v>700</v>
      </c>
      <c r="C50" s="298" t="s">
        <v>765</v>
      </c>
      <c r="D50" s="306" t="s">
        <v>783</v>
      </c>
      <c r="E50" s="298" t="s">
        <v>779</v>
      </c>
      <c r="F50" s="297">
        <v>0</v>
      </c>
      <c r="G50" s="298" t="s">
        <v>784</v>
      </c>
      <c r="H50" s="297">
        <v>0</v>
      </c>
      <c r="I50" s="298" t="s">
        <v>785</v>
      </c>
      <c r="J50" s="297">
        <v>0</v>
      </c>
      <c r="K50" s="298" t="s">
        <v>785</v>
      </c>
      <c r="L50" s="298" t="s">
        <v>784</v>
      </c>
      <c r="M50" s="285">
        <v>0</v>
      </c>
      <c r="N50" s="298" t="s">
        <v>785</v>
      </c>
      <c r="O50" s="298" t="s">
        <v>784</v>
      </c>
      <c r="P50" s="303"/>
    </row>
    <row r="51" spans="1:16" ht="15" x14ac:dyDescent="0.25">
      <c r="A51" s="303"/>
      <c r="B51" s="310" t="s">
        <v>700</v>
      </c>
      <c r="C51" s="298" t="s">
        <v>766</v>
      </c>
      <c r="D51" s="309">
        <v>221273304</v>
      </c>
      <c r="E51" s="298" t="s">
        <v>779</v>
      </c>
      <c r="F51" s="297">
        <v>0</v>
      </c>
      <c r="G51" s="296">
        <v>221273304</v>
      </c>
      <c r="H51" s="297">
        <v>1.8E-3</v>
      </c>
      <c r="I51" s="298">
        <v>5</v>
      </c>
      <c r="J51" s="297">
        <v>0.1462</v>
      </c>
      <c r="K51" s="298">
        <v>5</v>
      </c>
      <c r="L51" s="296">
        <v>38694001</v>
      </c>
      <c r="M51" s="285">
        <v>0.1749</v>
      </c>
      <c r="N51" s="296">
        <v>56885</v>
      </c>
      <c r="O51" s="296">
        <v>-677796</v>
      </c>
      <c r="P51" s="303"/>
    </row>
    <row r="52" spans="1:16" ht="15" x14ac:dyDescent="0.25">
      <c r="A52" s="303"/>
      <c r="B52" s="310" t="s">
        <v>700</v>
      </c>
      <c r="C52" s="298" t="s">
        <v>767</v>
      </c>
      <c r="D52" s="309">
        <v>603673698</v>
      </c>
      <c r="E52" s="298" t="s">
        <v>779</v>
      </c>
      <c r="F52" s="297">
        <v>0</v>
      </c>
      <c r="G52" s="296">
        <v>603673698</v>
      </c>
      <c r="H52" s="297">
        <v>3.5999999999999999E-3</v>
      </c>
      <c r="I52" s="298">
        <v>22</v>
      </c>
      <c r="J52" s="297">
        <v>0.22670000000000001</v>
      </c>
      <c r="K52" s="298">
        <v>5</v>
      </c>
      <c r="L52" s="296">
        <v>200263549</v>
      </c>
      <c r="M52" s="285">
        <v>0.33169999999999999</v>
      </c>
      <c r="N52" s="296">
        <v>505371</v>
      </c>
      <c r="O52" s="296">
        <v>-1234788</v>
      </c>
      <c r="P52" s="303"/>
    </row>
    <row r="53" spans="1:16" ht="15" x14ac:dyDescent="0.25">
      <c r="A53" s="303"/>
      <c r="B53" s="310" t="s">
        <v>700</v>
      </c>
      <c r="C53" s="298" t="s">
        <v>768</v>
      </c>
      <c r="D53" s="309">
        <v>1009835441</v>
      </c>
      <c r="E53" s="298" t="s">
        <v>779</v>
      </c>
      <c r="F53" s="297">
        <v>0</v>
      </c>
      <c r="G53" s="296">
        <v>1009835441</v>
      </c>
      <c r="H53" s="297">
        <v>5.5999999999999999E-3</v>
      </c>
      <c r="I53" s="298">
        <v>13</v>
      </c>
      <c r="J53" s="297">
        <v>0.1176</v>
      </c>
      <c r="K53" s="298">
        <v>5</v>
      </c>
      <c r="L53" s="296">
        <v>234467358</v>
      </c>
      <c r="M53" s="285">
        <v>0.23219999999999999</v>
      </c>
      <c r="N53" s="296">
        <v>682850</v>
      </c>
      <c r="O53" s="296">
        <v>-1168930</v>
      </c>
      <c r="P53" s="303"/>
    </row>
    <row r="54" spans="1:16" ht="15" x14ac:dyDescent="0.25">
      <c r="A54" s="303"/>
      <c r="B54" s="310" t="s">
        <v>700</v>
      </c>
      <c r="C54" s="298" t="s">
        <v>769</v>
      </c>
      <c r="D54" s="309">
        <v>8796256715</v>
      </c>
      <c r="E54" s="296">
        <v>3169863</v>
      </c>
      <c r="F54" s="297">
        <v>0.2</v>
      </c>
      <c r="G54" s="296">
        <v>8796890688</v>
      </c>
      <c r="H54" s="297">
        <v>1.44E-2</v>
      </c>
      <c r="I54" s="298">
        <v>201</v>
      </c>
      <c r="J54" s="297">
        <v>0.11890000000000001</v>
      </c>
      <c r="K54" s="298">
        <v>5</v>
      </c>
      <c r="L54" s="296">
        <v>2574087739</v>
      </c>
      <c r="M54" s="285">
        <v>0.29260000000000003</v>
      </c>
      <c r="N54" s="296">
        <v>14577108</v>
      </c>
      <c r="O54" s="296">
        <v>-33741691</v>
      </c>
      <c r="P54" s="303"/>
    </row>
    <row r="55" spans="1:16" ht="15" x14ac:dyDescent="0.25">
      <c r="A55" s="303"/>
      <c r="B55" s="310" t="s">
        <v>700</v>
      </c>
      <c r="C55" s="298" t="s">
        <v>770</v>
      </c>
      <c r="D55" s="309">
        <v>5781571397</v>
      </c>
      <c r="E55" s="296">
        <v>3169863</v>
      </c>
      <c r="F55" s="297">
        <v>0.2</v>
      </c>
      <c r="G55" s="296">
        <v>5782205369</v>
      </c>
      <c r="H55" s="297">
        <v>1.12E-2</v>
      </c>
      <c r="I55" s="298">
        <v>135</v>
      </c>
      <c r="J55" s="297">
        <v>0.126</v>
      </c>
      <c r="K55" s="298">
        <v>5</v>
      </c>
      <c r="L55" s="296">
        <v>1682447717</v>
      </c>
      <c r="M55" s="285">
        <v>0.29099999999999998</v>
      </c>
      <c r="N55" s="296">
        <v>8097806</v>
      </c>
      <c r="O55" s="296">
        <v>-21322263</v>
      </c>
      <c r="P55" s="303"/>
    </row>
    <row r="56" spans="1:16" ht="15" x14ac:dyDescent="0.25">
      <c r="A56" s="303"/>
      <c r="B56" s="310" t="s">
        <v>700</v>
      </c>
      <c r="C56" s="298" t="s">
        <v>771</v>
      </c>
      <c r="D56" s="309">
        <v>3014685319</v>
      </c>
      <c r="E56" s="298" t="s">
        <v>779</v>
      </c>
      <c r="F56" s="297">
        <v>0</v>
      </c>
      <c r="G56" s="296">
        <v>3014685319</v>
      </c>
      <c r="H56" s="297">
        <v>2.0400000000000001E-2</v>
      </c>
      <c r="I56" s="298">
        <v>66</v>
      </c>
      <c r="J56" s="297">
        <v>0.1053</v>
      </c>
      <c r="K56" s="298">
        <v>5</v>
      </c>
      <c r="L56" s="296">
        <v>891640022</v>
      </c>
      <c r="M56" s="285">
        <v>0.29580000000000001</v>
      </c>
      <c r="N56" s="296">
        <v>6479303</v>
      </c>
      <c r="O56" s="296">
        <v>-12419428</v>
      </c>
      <c r="P56" s="303"/>
    </row>
    <row r="57" spans="1:16" ht="15" x14ac:dyDescent="0.25">
      <c r="A57" s="303"/>
      <c r="B57" s="310" t="s">
        <v>700</v>
      </c>
      <c r="C57" s="298" t="s">
        <v>772</v>
      </c>
      <c r="D57" s="309">
        <v>3721712995</v>
      </c>
      <c r="E57" s="296">
        <v>6334351</v>
      </c>
      <c r="F57" s="297">
        <v>0.2</v>
      </c>
      <c r="G57" s="296">
        <v>3722979865</v>
      </c>
      <c r="H57" s="297">
        <v>4.0899999999999999E-2</v>
      </c>
      <c r="I57" s="298">
        <v>83</v>
      </c>
      <c r="J57" s="297">
        <v>0.1103</v>
      </c>
      <c r="K57" s="298">
        <v>5</v>
      </c>
      <c r="L57" s="296">
        <v>1320917969</v>
      </c>
      <c r="M57" s="285">
        <v>0.3548</v>
      </c>
      <c r="N57" s="296">
        <v>16655896</v>
      </c>
      <c r="O57" s="296">
        <v>-15833261</v>
      </c>
      <c r="P57" s="303"/>
    </row>
    <row r="58" spans="1:16" ht="15" x14ac:dyDescent="0.25">
      <c r="A58" s="303"/>
      <c r="B58" s="310" t="s">
        <v>700</v>
      </c>
      <c r="C58" s="298" t="s">
        <v>773</v>
      </c>
      <c r="D58" s="309">
        <v>3134513370</v>
      </c>
      <c r="E58" s="296">
        <v>6334351</v>
      </c>
      <c r="F58" s="297">
        <v>0.2</v>
      </c>
      <c r="G58" s="296">
        <v>3135780240</v>
      </c>
      <c r="H58" s="297">
        <v>3.5000000000000003E-2</v>
      </c>
      <c r="I58" s="298">
        <v>62</v>
      </c>
      <c r="J58" s="297">
        <v>0.1116</v>
      </c>
      <c r="K58" s="298">
        <v>5</v>
      </c>
      <c r="L58" s="296">
        <v>1094602191</v>
      </c>
      <c r="M58" s="285">
        <v>0.34910000000000002</v>
      </c>
      <c r="N58" s="296">
        <v>12263340</v>
      </c>
      <c r="O58" s="296">
        <v>-13039887</v>
      </c>
      <c r="P58" s="303"/>
    </row>
    <row r="59" spans="1:16" ht="15" x14ac:dyDescent="0.25">
      <c r="A59" s="303"/>
      <c r="B59" s="310" t="s">
        <v>700</v>
      </c>
      <c r="C59" s="298" t="s">
        <v>774</v>
      </c>
      <c r="D59" s="309">
        <v>587199625</v>
      </c>
      <c r="E59" s="298" t="s">
        <v>779</v>
      </c>
      <c r="F59" s="297">
        <v>0</v>
      </c>
      <c r="G59" s="296">
        <v>587199625</v>
      </c>
      <c r="H59" s="297">
        <v>7.22E-2</v>
      </c>
      <c r="I59" s="298">
        <v>21</v>
      </c>
      <c r="J59" s="297">
        <v>0.1036</v>
      </c>
      <c r="K59" s="298">
        <v>5</v>
      </c>
      <c r="L59" s="296">
        <v>226315777</v>
      </c>
      <c r="M59" s="285">
        <v>0.38540000000000002</v>
      </c>
      <c r="N59" s="296">
        <v>4392555</v>
      </c>
      <c r="O59" s="296">
        <v>-2793375</v>
      </c>
      <c r="P59" s="303"/>
    </row>
    <row r="60" spans="1:16" ht="15" x14ac:dyDescent="0.25">
      <c r="A60" s="303"/>
      <c r="B60" s="310" t="s">
        <v>700</v>
      </c>
      <c r="C60" s="298" t="s">
        <v>775</v>
      </c>
      <c r="D60" s="309">
        <v>726736800</v>
      </c>
      <c r="E60" s="298" t="s">
        <v>779</v>
      </c>
      <c r="F60" s="297">
        <v>0</v>
      </c>
      <c r="G60" s="296">
        <v>726736800</v>
      </c>
      <c r="H60" s="297">
        <v>0.27250000000000002</v>
      </c>
      <c r="I60" s="298">
        <v>16</v>
      </c>
      <c r="J60" s="297">
        <v>0.11020000000000001</v>
      </c>
      <c r="K60" s="298">
        <v>5</v>
      </c>
      <c r="L60" s="296">
        <v>342345342</v>
      </c>
      <c r="M60" s="285">
        <v>0.47110000000000002</v>
      </c>
      <c r="N60" s="296">
        <v>23461968</v>
      </c>
      <c r="O60" s="296">
        <v>-14324915</v>
      </c>
      <c r="P60" s="303"/>
    </row>
    <row r="61" spans="1:16" ht="15" x14ac:dyDescent="0.25">
      <c r="A61" s="303"/>
      <c r="B61" s="310" t="s">
        <v>700</v>
      </c>
      <c r="C61" s="298" t="s">
        <v>776</v>
      </c>
      <c r="D61" s="309">
        <v>394164488</v>
      </c>
      <c r="E61" s="298" t="s">
        <v>779</v>
      </c>
      <c r="F61" s="297">
        <v>0</v>
      </c>
      <c r="G61" s="296">
        <v>394164488</v>
      </c>
      <c r="H61" s="297">
        <v>0.12230000000000001</v>
      </c>
      <c r="I61" s="298">
        <v>5</v>
      </c>
      <c r="J61" s="297">
        <v>0.1021</v>
      </c>
      <c r="K61" s="298">
        <v>5</v>
      </c>
      <c r="L61" s="296">
        <v>181166728</v>
      </c>
      <c r="M61" s="285">
        <v>0.45960000000000001</v>
      </c>
      <c r="N61" s="296">
        <v>4914897</v>
      </c>
      <c r="O61" s="296">
        <v>-3657948</v>
      </c>
      <c r="P61" s="303"/>
    </row>
    <row r="62" spans="1:16" ht="15" x14ac:dyDescent="0.25">
      <c r="A62" s="303"/>
      <c r="B62" s="310" t="s">
        <v>700</v>
      </c>
      <c r="C62" s="298" t="s">
        <v>777</v>
      </c>
      <c r="D62" s="309">
        <v>185353040</v>
      </c>
      <c r="E62" s="298" t="s">
        <v>779</v>
      </c>
      <c r="F62" s="297">
        <v>0</v>
      </c>
      <c r="G62" s="296">
        <v>185353040</v>
      </c>
      <c r="H62" s="297">
        <v>0.28589999999999999</v>
      </c>
      <c r="I62" s="298">
        <v>5</v>
      </c>
      <c r="J62" s="297">
        <v>0.1076</v>
      </c>
      <c r="K62" s="298">
        <v>5</v>
      </c>
      <c r="L62" s="296">
        <v>99071262</v>
      </c>
      <c r="M62" s="285">
        <v>0.53449999999999998</v>
      </c>
      <c r="N62" s="296">
        <v>5704864</v>
      </c>
      <c r="O62" s="296">
        <v>-5772113</v>
      </c>
      <c r="P62" s="303"/>
    </row>
    <row r="63" spans="1:16" ht="15" x14ac:dyDescent="0.25">
      <c r="A63" s="303"/>
      <c r="B63" s="310" t="s">
        <v>700</v>
      </c>
      <c r="C63" s="298" t="s">
        <v>778</v>
      </c>
      <c r="D63" s="309">
        <v>147219272</v>
      </c>
      <c r="E63" s="298" t="s">
        <v>779</v>
      </c>
      <c r="F63" s="297">
        <v>0</v>
      </c>
      <c r="G63" s="296">
        <v>147219272</v>
      </c>
      <c r="H63" s="297">
        <v>0.65790000000000004</v>
      </c>
      <c r="I63" s="298">
        <v>6</v>
      </c>
      <c r="J63" s="297">
        <v>0.13500000000000001</v>
      </c>
      <c r="K63" s="298">
        <v>5</v>
      </c>
      <c r="L63" s="296">
        <v>62107352</v>
      </c>
      <c r="M63" s="285">
        <v>0.4219</v>
      </c>
      <c r="N63" s="296">
        <v>12842208</v>
      </c>
      <c r="O63" s="296">
        <v>-4894854</v>
      </c>
      <c r="P63" s="303"/>
    </row>
    <row r="64" spans="1:16" ht="15" x14ac:dyDescent="0.25">
      <c r="A64" s="303"/>
      <c r="B64" s="305" t="s">
        <v>700</v>
      </c>
      <c r="C64" s="298" t="s">
        <v>780</v>
      </c>
      <c r="D64" s="309">
        <v>972985299</v>
      </c>
      <c r="E64" s="298" t="s">
        <v>779</v>
      </c>
      <c r="F64" s="297">
        <v>0</v>
      </c>
      <c r="G64" s="296">
        <v>972985299</v>
      </c>
      <c r="H64" s="297">
        <v>1</v>
      </c>
      <c r="I64" s="298">
        <v>10</v>
      </c>
      <c r="J64" s="297">
        <v>0.2908</v>
      </c>
      <c r="K64" s="298">
        <v>5</v>
      </c>
      <c r="L64" s="296">
        <v>1066660015</v>
      </c>
      <c r="M64" s="285">
        <v>1.0963000000000001</v>
      </c>
      <c r="N64" s="296">
        <v>309496534</v>
      </c>
      <c r="O64" s="296">
        <v>-309039216</v>
      </c>
      <c r="P64" s="303"/>
    </row>
    <row r="65" spans="1:16" ht="14.25" customHeight="1" x14ac:dyDescent="0.25">
      <c r="A65" s="303"/>
      <c r="B65" s="1307" t="s">
        <v>781</v>
      </c>
      <c r="C65" s="1308"/>
      <c r="D65" s="309">
        <v>16594247002</v>
      </c>
      <c r="E65" s="309">
        <v>9504213</v>
      </c>
      <c r="F65" s="311">
        <v>0.15090000000000001</v>
      </c>
      <c r="G65" s="309">
        <v>16596147844</v>
      </c>
      <c r="H65" s="311">
        <v>8.7900000000000006E-2</v>
      </c>
      <c r="I65" s="306">
        <v>359</v>
      </c>
      <c r="J65" s="311">
        <v>0.13619999999999999</v>
      </c>
      <c r="K65" s="306">
        <v>5</v>
      </c>
      <c r="L65" s="309">
        <v>5880836149</v>
      </c>
      <c r="M65" s="311">
        <v>0.3543</v>
      </c>
      <c r="N65" s="309">
        <v>365551259</v>
      </c>
      <c r="O65" s="309">
        <v>-376747272</v>
      </c>
      <c r="P65" s="303"/>
    </row>
    <row r="66" spans="1:16" ht="15" x14ac:dyDescent="0.25">
      <c r="A66" s="303"/>
      <c r="B66" s="303"/>
      <c r="C66" s="303"/>
      <c r="D66" s="303"/>
      <c r="E66" s="303"/>
      <c r="F66" s="303"/>
      <c r="G66" s="303"/>
      <c r="H66" s="303"/>
      <c r="I66" s="303"/>
      <c r="J66" s="303"/>
      <c r="K66" s="303"/>
      <c r="L66" s="303"/>
      <c r="M66" s="303"/>
      <c r="N66" s="303"/>
      <c r="O66" s="303"/>
      <c r="P66" s="303"/>
    </row>
    <row r="67" spans="1:16" ht="15" x14ac:dyDescent="0.25">
      <c r="A67" s="303"/>
      <c r="B67" s="887" t="s">
        <v>787</v>
      </c>
      <c r="C67" s="888" t="s">
        <v>700</v>
      </c>
      <c r="D67" s="889" t="s">
        <v>700</v>
      </c>
      <c r="E67" s="889" t="s">
        <v>700</v>
      </c>
      <c r="F67" s="889" t="s">
        <v>700</v>
      </c>
      <c r="G67" s="889" t="s">
        <v>700</v>
      </c>
      <c r="H67" s="889" t="s">
        <v>700</v>
      </c>
      <c r="I67" s="889" t="s">
        <v>700</v>
      </c>
      <c r="J67" s="889" t="s">
        <v>700</v>
      </c>
      <c r="K67" s="889" t="s">
        <v>700</v>
      </c>
      <c r="L67" s="889" t="s">
        <v>700</v>
      </c>
      <c r="M67" s="889" t="s">
        <v>700</v>
      </c>
      <c r="N67" s="889" t="s">
        <v>700</v>
      </c>
      <c r="O67" s="889" t="s">
        <v>700</v>
      </c>
      <c r="P67" s="303"/>
    </row>
    <row r="68" spans="1:16" ht="15" x14ac:dyDescent="0.25">
      <c r="A68" s="303"/>
      <c r="B68" s="308" t="s">
        <v>700</v>
      </c>
      <c r="C68" s="298" t="s">
        <v>763</v>
      </c>
      <c r="D68" s="309">
        <v>6324514</v>
      </c>
      <c r="E68" s="298" t="s">
        <v>779</v>
      </c>
      <c r="F68" s="297">
        <v>0</v>
      </c>
      <c r="G68" s="296">
        <v>6324514</v>
      </c>
      <c r="H68" s="297">
        <v>2.9999999999999997E-4</v>
      </c>
      <c r="I68" s="298">
        <v>20</v>
      </c>
      <c r="J68" s="297">
        <v>7.6E-3</v>
      </c>
      <c r="K68" s="298" t="s">
        <v>785</v>
      </c>
      <c r="L68" s="296">
        <v>4709</v>
      </c>
      <c r="M68" s="285">
        <v>6.9999999999999999E-4</v>
      </c>
      <c r="N68" s="298">
        <v>14</v>
      </c>
      <c r="O68" s="296">
        <v>-4876</v>
      </c>
      <c r="P68" s="303"/>
    </row>
    <row r="69" spans="1:16" ht="15" x14ac:dyDescent="0.25">
      <c r="A69" s="303"/>
      <c r="B69" s="310" t="s">
        <v>700</v>
      </c>
      <c r="C69" s="298" t="s">
        <v>764</v>
      </c>
      <c r="D69" s="309">
        <v>6324514</v>
      </c>
      <c r="E69" s="298" t="s">
        <v>779</v>
      </c>
      <c r="F69" s="297">
        <v>0</v>
      </c>
      <c r="G69" s="296">
        <v>6324514</v>
      </c>
      <c r="H69" s="297">
        <v>2.9999999999999997E-4</v>
      </c>
      <c r="I69" s="298">
        <v>20</v>
      </c>
      <c r="J69" s="297">
        <v>7.6E-3</v>
      </c>
      <c r="K69" s="298" t="s">
        <v>785</v>
      </c>
      <c r="L69" s="296">
        <v>4709</v>
      </c>
      <c r="M69" s="285">
        <v>6.9999999999999999E-4</v>
      </c>
      <c r="N69" s="298">
        <v>14</v>
      </c>
      <c r="O69" s="296">
        <v>-4876</v>
      </c>
      <c r="P69" s="303"/>
    </row>
    <row r="70" spans="1:16" ht="15" x14ac:dyDescent="0.25">
      <c r="A70" s="303"/>
      <c r="B70" s="310" t="s">
        <v>700</v>
      </c>
      <c r="C70" s="298" t="s">
        <v>765</v>
      </c>
      <c r="D70" s="306" t="s">
        <v>783</v>
      </c>
      <c r="E70" s="298" t="s">
        <v>779</v>
      </c>
      <c r="F70" s="297">
        <v>0</v>
      </c>
      <c r="G70" s="298" t="s">
        <v>784</v>
      </c>
      <c r="H70" s="297">
        <v>0</v>
      </c>
      <c r="I70" s="298" t="s">
        <v>785</v>
      </c>
      <c r="J70" s="297">
        <v>0</v>
      </c>
      <c r="K70" s="298" t="s">
        <v>785</v>
      </c>
      <c r="L70" s="298" t="s">
        <v>784</v>
      </c>
      <c r="M70" s="286"/>
      <c r="N70" s="298" t="s">
        <v>785</v>
      </c>
      <c r="O70" s="298" t="s">
        <v>784</v>
      </c>
      <c r="P70" s="303"/>
    </row>
    <row r="71" spans="1:16" ht="15" x14ac:dyDescent="0.25">
      <c r="A71" s="303"/>
      <c r="B71" s="310" t="s">
        <v>700</v>
      </c>
      <c r="C71" s="298" t="s">
        <v>766</v>
      </c>
      <c r="D71" s="309">
        <v>82597263</v>
      </c>
      <c r="E71" s="296">
        <v>2223000</v>
      </c>
      <c r="F71" s="297">
        <v>0.2</v>
      </c>
      <c r="G71" s="296">
        <v>83041863</v>
      </c>
      <c r="H71" s="297">
        <v>2.5000000000000001E-3</v>
      </c>
      <c r="I71" s="298">
        <v>124</v>
      </c>
      <c r="J71" s="297">
        <v>6.9500000000000006E-2</v>
      </c>
      <c r="K71" s="298" t="s">
        <v>785</v>
      </c>
      <c r="L71" s="296">
        <v>2867602</v>
      </c>
      <c r="M71" s="285">
        <v>3.4500000000000003E-2</v>
      </c>
      <c r="N71" s="296">
        <v>14240</v>
      </c>
      <c r="O71" s="296">
        <v>-11836</v>
      </c>
      <c r="P71" s="303"/>
    </row>
    <row r="72" spans="1:16" ht="15" x14ac:dyDescent="0.25">
      <c r="A72" s="303"/>
      <c r="B72" s="310" t="s">
        <v>700</v>
      </c>
      <c r="C72" s="298" t="s">
        <v>767</v>
      </c>
      <c r="D72" s="309">
        <v>2256724260</v>
      </c>
      <c r="E72" s="296">
        <v>411545</v>
      </c>
      <c r="F72" s="297">
        <v>0.2</v>
      </c>
      <c r="G72" s="296">
        <v>2256806569</v>
      </c>
      <c r="H72" s="297">
        <v>4.4000000000000003E-3</v>
      </c>
      <c r="I72" s="296">
        <v>4114</v>
      </c>
      <c r="J72" s="297">
        <v>7.5300000000000006E-2</v>
      </c>
      <c r="K72" s="298" t="s">
        <v>785</v>
      </c>
      <c r="L72" s="296">
        <v>127491574</v>
      </c>
      <c r="M72" s="285">
        <v>5.6500000000000002E-2</v>
      </c>
      <c r="N72" s="296">
        <v>742362</v>
      </c>
      <c r="O72" s="296">
        <v>-630564</v>
      </c>
      <c r="P72" s="303"/>
    </row>
    <row r="73" spans="1:16" ht="15" x14ac:dyDescent="0.25">
      <c r="A73" s="303"/>
      <c r="B73" s="310" t="s">
        <v>700</v>
      </c>
      <c r="C73" s="298" t="s">
        <v>768</v>
      </c>
      <c r="D73" s="309">
        <v>37852370301</v>
      </c>
      <c r="E73" s="296">
        <v>78516731</v>
      </c>
      <c r="F73" s="297">
        <v>0.2</v>
      </c>
      <c r="G73" s="296">
        <v>37868073647</v>
      </c>
      <c r="H73" s="297">
        <v>6.4000000000000003E-3</v>
      </c>
      <c r="I73" s="296">
        <v>52031</v>
      </c>
      <c r="J73" s="297">
        <v>9.4100000000000003E-2</v>
      </c>
      <c r="K73" s="298" t="s">
        <v>785</v>
      </c>
      <c r="L73" s="296">
        <v>3492754028</v>
      </c>
      <c r="M73" s="285">
        <v>9.2200000000000004E-2</v>
      </c>
      <c r="N73" s="296">
        <v>22788161</v>
      </c>
      <c r="O73" s="296">
        <v>-17165399</v>
      </c>
      <c r="P73" s="303"/>
    </row>
    <row r="74" spans="1:16" ht="15" x14ac:dyDescent="0.25">
      <c r="A74" s="303"/>
      <c r="B74" s="310" t="s">
        <v>700</v>
      </c>
      <c r="C74" s="298" t="s">
        <v>769</v>
      </c>
      <c r="D74" s="309">
        <v>92263669127</v>
      </c>
      <c r="E74" s="296">
        <v>728949398</v>
      </c>
      <c r="F74" s="297">
        <v>0.2074</v>
      </c>
      <c r="G74" s="296">
        <v>92414871306</v>
      </c>
      <c r="H74" s="297">
        <v>1.29E-2</v>
      </c>
      <c r="I74" s="296">
        <v>87554</v>
      </c>
      <c r="J74" s="297">
        <v>0.10440000000000001</v>
      </c>
      <c r="K74" s="298" t="s">
        <v>785</v>
      </c>
      <c r="L74" s="296">
        <v>14983256762</v>
      </c>
      <c r="M74" s="285">
        <v>0.16209999999999999</v>
      </c>
      <c r="N74" s="296">
        <v>125333702</v>
      </c>
      <c r="O74" s="296">
        <v>-78807354</v>
      </c>
      <c r="P74" s="303"/>
    </row>
    <row r="75" spans="1:16" ht="15" x14ac:dyDescent="0.25">
      <c r="A75" s="303"/>
      <c r="B75" s="310" t="s">
        <v>700</v>
      </c>
      <c r="C75" s="298" t="s">
        <v>770</v>
      </c>
      <c r="D75" s="309">
        <v>78605572428</v>
      </c>
      <c r="E75" s="296">
        <v>199600859</v>
      </c>
      <c r="F75" s="297">
        <v>0.2</v>
      </c>
      <c r="G75" s="296">
        <v>78645492600</v>
      </c>
      <c r="H75" s="297">
        <v>1.15E-2</v>
      </c>
      <c r="I75" s="296">
        <v>76965</v>
      </c>
      <c r="J75" s="297">
        <v>0.1012</v>
      </c>
      <c r="K75" s="298" t="s">
        <v>785</v>
      </c>
      <c r="L75" s="296">
        <v>11421819837</v>
      </c>
      <c r="M75" s="285">
        <v>0.1452</v>
      </c>
      <c r="N75" s="296">
        <v>90477706</v>
      </c>
      <c r="O75" s="296">
        <v>-56436849</v>
      </c>
      <c r="P75" s="303"/>
    </row>
    <row r="76" spans="1:16" ht="15" x14ac:dyDescent="0.25">
      <c r="A76" s="303"/>
      <c r="B76" s="310" t="s">
        <v>700</v>
      </c>
      <c r="C76" s="298" t="s">
        <v>771</v>
      </c>
      <c r="D76" s="309">
        <v>13658096699</v>
      </c>
      <c r="E76" s="296">
        <v>529348539</v>
      </c>
      <c r="F76" s="297">
        <v>0.2102</v>
      </c>
      <c r="G76" s="296">
        <v>13769378707</v>
      </c>
      <c r="H76" s="297">
        <v>2.0899999999999998E-2</v>
      </c>
      <c r="I76" s="296">
        <v>10589</v>
      </c>
      <c r="J76" s="297">
        <v>0.1226</v>
      </c>
      <c r="K76" s="298" t="s">
        <v>785</v>
      </c>
      <c r="L76" s="296">
        <v>3561436925</v>
      </c>
      <c r="M76" s="285">
        <v>0.2586</v>
      </c>
      <c r="N76" s="296">
        <v>34855996</v>
      </c>
      <c r="O76" s="296">
        <v>-22370505</v>
      </c>
      <c r="P76" s="303"/>
    </row>
    <row r="77" spans="1:16" ht="15" x14ac:dyDescent="0.25">
      <c r="A77" s="303"/>
      <c r="B77" s="310" t="s">
        <v>700</v>
      </c>
      <c r="C77" s="298" t="s">
        <v>772</v>
      </c>
      <c r="D77" s="309">
        <v>13746814398</v>
      </c>
      <c r="E77" s="296">
        <v>46578519</v>
      </c>
      <c r="F77" s="297">
        <v>0.2</v>
      </c>
      <c r="G77" s="296">
        <v>13756130102</v>
      </c>
      <c r="H77" s="297">
        <v>4.7E-2</v>
      </c>
      <c r="I77" s="296">
        <v>11677</v>
      </c>
      <c r="J77" s="297">
        <v>0.1183</v>
      </c>
      <c r="K77" s="298" t="s">
        <v>785</v>
      </c>
      <c r="L77" s="296">
        <v>5281641534</v>
      </c>
      <c r="M77" s="285">
        <v>0.38390000000000002</v>
      </c>
      <c r="N77" s="296">
        <v>74924439</v>
      </c>
      <c r="O77" s="296">
        <v>-88379718</v>
      </c>
      <c r="P77" s="303"/>
    </row>
    <row r="78" spans="1:16" ht="15" x14ac:dyDescent="0.25">
      <c r="A78" s="303"/>
      <c r="B78" s="310" t="s">
        <v>700</v>
      </c>
      <c r="C78" s="298" t="s">
        <v>773</v>
      </c>
      <c r="D78" s="309">
        <v>8983701244</v>
      </c>
      <c r="E78" s="296">
        <v>28776798</v>
      </c>
      <c r="F78" s="297">
        <v>0.2</v>
      </c>
      <c r="G78" s="296">
        <v>8989456604</v>
      </c>
      <c r="H78" s="297">
        <v>3.4500000000000003E-2</v>
      </c>
      <c r="I78" s="296">
        <v>7455</v>
      </c>
      <c r="J78" s="297">
        <v>0.12039999999999999</v>
      </c>
      <c r="K78" s="298" t="s">
        <v>785</v>
      </c>
      <c r="L78" s="296">
        <v>3072120720</v>
      </c>
      <c r="M78" s="285">
        <v>0.3417</v>
      </c>
      <c r="N78" s="296">
        <v>37348990</v>
      </c>
      <c r="O78" s="296">
        <v>-33283179</v>
      </c>
      <c r="P78" s="303"/>
    </row>
    <row r="79" spans="1:16" ht="15" x14ac:dyDescent="0.25">
      <c r="A79" s="303"/>
      <c r="B79" s="310" t="s">
        <v>700</v>
      </c>
      <c r="C79" s="298" t="s">
        <v>774</v>
      </c>
      <c r="D79" s="309">
        <v>4763113154</v>
      </c>
      <c r="E79" s="296">
        <v>17801721</v>
      </c>
      <c r="F79" s="297">
        <v>0.2</v>
      </c>
      <c r="G79" s="296">
        <v>4766673498</v>
      </c>
      <c r="H79" s="297">
        <v>7.0499999999999993E-2</v>
      </c>
      <c r="I79" s="296">
        <v>4222</v>
      </c>
      <c r="J79" s="297">
        <v>0.1142</v>
      </c>
      <c r="K79" s="298" t="s">
        <v>785</v>
      </c>
      <c r="L79" s="296">
        <v>2209520814</v>
      </c>
      <c r="M79" s="285">
        <v>0.46350000000000002</v>
      </c>
      <c r="N79" s="296">
        <v>37575449</v>
      </c>
      <c r="O79" s="296">
        <v>-55096539</v>
      </c>
      <c r="P79" s="303"/>
    </row>
    <row r="80" spans="1:16" ht="15" x14ac:dyDescent="0.25">
      <c r="A80" s="303"/>
      <c r="B80" s="310" t="s">
        <v>700</v>
      </c>
      <c r="C80" s="298" t="s">
        <v>775</v>
      </c>
      <c r="D80" s="309">
        <v>2981877375</v>
      </c>
      <c r="E80" s="296">
        <v>27112541</v>
      </c>
      <c r="F80" s="297">
        <v>0.2</v>
      </c>
      <c r="G80" s="296">
        <v>2987299884</v>
      </c>
      <c r="H80" s="297">
        <v>0.23930000000000001</v>
      </c>
      <c r="I80" s="296">
        <v>2762</v>
      </c>
      <c r="J80" s="297">
        <v>0.13300000000000001</v>
      </c>
      <c r="K80" s="298" t="s">
        <v>785</v>
      </c>
      <c r="L80" s="296">
        <v>2214580882</v>
      </c>
      <c r="M80" s="285">
        <v>0.74129999999999996</v>
      </c>
      <c r="N80" s="296">
        <v>96587210</v>
      </c>
      <c r="O80" s="296">
        <v>-87604266</v>
      </c>
      <c r="P80" s="303"/>
    </row>
    <row r="81" spans="1:16" ht="15" x14ac:dyDescent="0.25">
      <c r="A81" s="303"/>
      <c r="B81" s="310" t="s">
        <v>700</v>
      </c>
      <c r="C81" s="298" t="s">
        <v>776</v>
      </c>
      <c r="D81" s="309">
        <v>1509648762</v>
      </c>
      <c r="E81" s="296">
        <v>1975000</v>
      </c>
      <c r="F81" s="297">
        <v>0.2</v>
      </c>
      <c r="G81" s="296">
        <v>1510043762</v>
      </c>
      <c r="H81" s="297">
        <v>0.13009999999999999</v>
      </c>
      <c r="I81" s="296">
        <v>1224</v>
      </c>
      <c r="J81" s="297">
        <v>0.13109999999999999</v>
      </c>
      <c r="K81" s="298" t="s">
        <v>785</v>
      </c>
      <c r="L81" s="296">
        <v>1049481143</v>
      </c>
      <c r="M81" s="285">
        <v>0.69499999999999995</v>
      </c>
      <c r="N81" s="296">
        <v>26038226</v>
      </c>
      <c r="O81" s="296">
        <v>-42332603</v>
      </c>
      <c r="P81" s="303"/>
    </row>
    <row r="82" spans="1:16" ht="15" x14ac:dyDescent="0.25">
      <c r="A82" s="303"/>
      <c r="B82" s="310" t="s">
        <v>700</v>
      </c>
      <c r="C82" s="298" t="s">
        <v>777</v>
      </c>
      <c r="D82" s="309">
        <v>593553858</v>
      </c>
      <c r="E82" s="298" t="s">
        <v>779</v>
      </c>
      <c r="F82" s="297">
        <v>0</v>
      </c>
      <c r="G82" s="296">
        <v>593553858</v>
      </c>
      <c r="H82" s="297">
        <v>0.23380000000000001</v>
      </c>
      <c r="I82" s="298">
        <v>714</v>
      </c>
      <c r="J82" s="297">
        <v>0.13689999999999999</v>
      </c>
      <c r="K82" s="298" t="s">
        <v>785</v>
      </c>
      <c r="L82" s="296">
        <v>496019980</v>
      </c>
      <c r="M82" s="285">
        <v>0.8357</v>
      </c>
      <c r="N82" s="296">
        <v>19262884</v>
      </c>
      <c r="O82" s="296">
        <v>-23451987</v>
      </c>
      <c r="P82" s="303"/>
    </row>
    <row r="83" spans="1:16" ht="15" x14ac:dyDescent="0.25">
      <c r="A83" s="303"/>
      <c r="B83" s="310" t="s">
        <v>700</v>
      </c>
      <c r="C83" s="298" t="s">
        <v>778</v>
      </c>
      <c r="D83" s="309">
        <v>878674756</v>
      </c>
      <c r="E83" s="296">
        <v>25137541</v>
      </c>
      <c r="F83" s="297">
        <v>0.2</v>
      </c>
      <c r="G83" s="296">
        <v>883702264</v>
      </c>
      <c r="H83" s="297">
        <v>0.42970000000000003</v>
      </c>
      <c r="I83" s="298">
        <v>824</v>
      </c>
      <c r="J83" s="297">
        <v>0.13350000000000001</v>
      </c>
      <c r="K83" s="298" t="s">
        <v>785</v>
      </c>
      <c r="L83" s="296">
        <v>669079760</v>
      </c>
      <c r="M83" s="285">
        <v>0.7571</v>
      </c>
      <c r="N83" s="296">
        <v>51286100</v>
      </c>
      <c r="O83" s="296">
        <v>-21819676</v>
      </c>
      <c r="P83" s="303"/>
    </row>
    <row r="84" spans="1:16" ht="15" x14ac:dyDescent="0.25">
      <c r="A84" s="303"/>
      <c r="B84" s="305" t="s">
        <v>700</v>
      </c>
      <c r="C84" s="298" t="s">
        <v>780</v>
      </c>
      <c r="D84" s="309">
        <v>1420982539</v>
      </c>
      <c r="E84" s="296">
        <v>596970</v>
      </c>
      <c r="F84" s="297">
        <v>0.2</v>
      </c>
      <c r="G84" s="296">
        <v>1421101933</v>
      </c>
      <c r="H84" s="297">
        <v>1</v>
      </c>
      <c r="I84" s="296">
        <v>1766</v>
      </c>
      <c r="J84" s="297">
        <v>0.15340000000000001</v>
      </c>
      <c r="K84" s="298" t="s">
        <v>785</v>
      </c>
      <c r="L84" s="296">
        <v>1701272091</v>
      </c>
      <c r="M84" s="285">
        <v>1.1971000000000001</v>
      </c>
      <c r="N84" s="296">
        <v>97694184</v>
      </c>
      <c r="O84" s="296">
        <v>-97243048</v>
      </c>
      <c r="P84" s="303"/>
    </row>
    <row r="85" spans="1:16" ht="14.25" customHeight="1" x14ac:dyDescent="0.25">
      <c r="A85" s="303"/>
      <c r="B85" s="1307" t="s">
        <v>781</v>
      </c>
      <c r="C85" s="1308"/>
      <c r="D85" s="309">
        <v>150611359779</v>
      </c>
      <c r="E85" s="309">
        <v>884388703</v>
      </c>
      <c r="F85" s="311">
        <v>0.20449999999999999</v>
      </c>
      <c r="G85" s="309">
        <v>150793649819</v>
      </c>
      <c r="H85" s="311">
        <v>2.8000000000000001E-2</v>
      </c>
      <c r="I85" s="309">
        <v>160048</v>
      </c>
      <c r="J85" s="311">
        <v>0.1036</v>
      </c>
      <c r="K85" s="306" t="s">
        <v>785</v>
      </c>
      <c r="L85" s="309">
        <v>27803869182</v>
      </c>
      <c r="M85" s="311">
        <v>0.18440000000000001</v>
      </c>
      <c r="N85" s="309">
        <v>418084311</v>
      </c>
      <c r="O85" s="309">
        <v>-369847060</v>
      </c>
      <c r="P85" s="303"/>
    </row>
    <row r="86" spans="1:16" ht="15" x14ac:dyDescent="0.25">
      <c r="A86" s="303"/>
      <c r="B86" s="303"/>
      <c r="C86" s="303"/>
      <c r="D86" s="303"/>
      <c r="E86" s="303"/>
      <c r="F86" s="303"/>
      <c r="G86" s="303"/>
      <c r="H86" s="303"/>
      <c r="I86" s="303"/>
      <c r="J86" s="303"/>
      <c r="K86" s="303"/>
      <c r="L86" s="303"/>
      <c r="M86" s="303"/>
      <c r="N86" s="303"/>
      <c r="O86" s="303"/>
      <c r="P86" s="303"/>
    </row>
    <row r="87" spans="1:16" ht="15" x14ac:dyDescent="0.25">
      <c r="A87" s="303"/>
      <c r="B87" s="887" t="s">
        <v>788</v>
      </c>
      <c r="C87" s="888" t="s">
        <v>700</v>
      </c>
      <c r="D87" s="889" t="s">
        <v>700</v>
      </c>
      <c r="E87" s="889" t="s">
        <v>700</v>
      </c>
      <c r="F87" s="889" t="s">
        <v>700</v>
      </c>
      <c r="G87" s="889" t="s">
        <v>700</v>
      </c>
      <c r="H87" s="889" t="s">
        <v>700</v>
      </c>
      <c r="I87" s="889" t="s">
        <v>700</v>
      </c>
      <c r="J87" s="889" t="s">
        <v>700</v>
      </c>
      <c r="K87" s="889" t="s">
        <v>700</v>
      </c>
      <c r="L87" s="889" t="s">
        <v>700</v>
      </c>
      <c r="M87" s="889" t="s">
        <v>700</v>
      </c>
      <c r="N87" s="889" t="s">
        <v>700</v>
      </c>
      <c r="O87" s="889" t="s">
        <v>700</v>
      </c>
      <c r="P87" s="303"/>
    </row>
    <row r="88" spans="1:16" ht="15" x14ac:dyDescent="0.25">
      <c r="A88" s="303"/>
      <c r="B88" s="308" t="s">
        <v>700</v>
      </c>
      <c r="C88" s="298" t="s">
        <v>763</v>
      </c>
      <c r="D88" s="309">
        <v>238287125</v>
      </c>
      <c r="E88" s="296">
        <v>34933000</v>
      </c>
      <c r="F88" s="297">
        <v>0.2</v>
      </c>
      <c r="G88" s="296">
        <v>245273725</v>
      </c>
      <c r="H88" s="297">
        <v>8.9999999999999998E-4</v>
      </c>
      <c r="I88" s="298">
        <v>30</v>
      </c>
      <c r="J88" s="297">
        <v>0.1208</v>
      </c>
      <c r="K88" s="298" t="s">
        <v>785</v>
      </c>
      <c r="L88" s="296">
        <v>5346784</v>
      </c>
      <c r="M88" s="285">
        <v>2.18E-2</v>
      </c>
      <c r="N88" s="296">
        <v>25453</v>
      </c>
      <c r="O88" s="296">
        <v>-482303</v>
      </c>
      <c r="P88" s="303"/>
    </row>
    <row r="89" spans="1:16" ht="15" x14ac:dyDescent="0.25">
      <c r="A89" s="303"/>
      <c r="B89" s="310" t="s">
        <v>700</v>
      </c>
      <c r="C89" s="298" t="s">
        <v>764</v>
      </c>
      <c r="D89" s="309">
        <v>189375354</v>
      </c>
      <c r="E89" s="296">
        <v>34933000</v>
      </c>
      <c r="F89" s="297">
        <v>0.2</v>
      </c>
      <c r="G89" s="296">
        <v>196361954</v>
      </c>
      <c r="H89" s="297">
        <v>8.0000000000000004E-4</v>
      </c>
      <c r="I89" s="298">
        <v>22</v>
      </c>
      <c r="J89" s="297">
        <v>0.1246</v>
      </c>
      <c r="K89" s="298" t="s">
        <v>785</v>
      </c>
      <c r="L89" s="296">
        <v>4132714</v>
      </c>
      <c r="M89" s="285">
        <v>2.1000000000000001E-2</v>
      </c>
      <c r="N89" s="296">
        <v>18709</v>
      </c>
      <c r="O89" s="296">
        <v>-401100</v>
      </c>
      <c r="P89" s="303"/>
    </row>
    <row r="90" spans="1:16" ht="15" x14ac:dyDescent="0.25">
      <c r="A90" s="303"/>
      <c r="B90" s="310" t="s">
        <v>700</v>
      </c>
      <c r="C90" s="298" t="s">
        <v>765</v>
      </c>
      <c r="D90" s="309">
        <v>48911770</v>
      </c>
      <c r="E90" s="298" t="s">
        <v>779</v>
      </c>
      <c r="F90" s="297">
        <v>0</v>
      </c>
      <c r="G90" s="296">
        <v>48911770</v>
      </c>
      <c r="H90" s="297">
        <v>1.2999999999999999E-3</v>
      </c>
      <c r="I90" s="298">
        <v>8</v>
      </c>
      <c r="J90" s="297">
        <v>0.1055</v>
      </c>
      <c r="K90" s="298" t="s">
        <v>785</v>
      </c>
      <c r="L90" s="296">
        <v>1214069</v>
      </c>
      <c r="M90" s="285">
        <v>2.4799999999999999E-2</v>
      </c>
      <c r="N90" s="296">
        <v>6744</v>
      </c>
      <c r="O90" s="296">
        <v>-81204</v>
      </c>
      <c r="P90" s="303"/>
    </row>
    <row r="91" spans="1:16" ht="15" x14ac:dyDescent="0.25">
      <c r="A91" s="303"/>
      <c r="B91" s="310" t="s">
        <v>700</v>
      </c>
      <c r="C91" s="298" t="s">
        <v>766</v>
      </c>
      <c r="D91" s="309">
        <v>1825618326</v>
      </c>
      <c r="E91" s="298" t="s">
        <v>779</v>
      </c>
      <c r="F91" s="297">
        <v>0</v>
      </c>
      <c r="G91" s="296">
        <v>1825618326</v>
      </c>
      <c r="H91" s="297">
        <v>1.9E-3</v>
      </c>
      <c r="I91" s="298">
        <v>127</v>
      </c>
      <c r="J91" s="297">
        <v>0.10580000000000001</v>
      </c>
      <c r="K91" s="298" t="s">
        <v>785</v>
      </c>
      <c r="L91" s="296">
        <v>59328127</v>
      </c>
      <c r="M91" s="285">
        <v>3.2500000000000001E-2</v>
      </c>
      <c r="N91" s="296">
        <v>359407</v>
      </c>
      <c r="O91" s="296">
        <v>-6872156</v>
      </c>
      <c r="P91" s="303"/>
    </row>
    <row r="92" spans="1:16" ht="15" x14ac:dyDescent="0.25">
      <c r="A92" s="303"/>
      <c r="B92" s="310" t="s">
        <v>700</v>
      </c>
      <c r="C92" s="298" t="s">
        <v>767</v>
      </c>
      <c r="D92" s="309">
        <v>2136154834</v>
      </c>
      <c r="E92" s="296">
        <v>8940000</v>
      </c>
      <c r="F92" s="297">
        <v>0.2</v>
      </c>
      <c r="G92" s="296">
        <v>2137942834</v>
      </c>
      <c r="H92" s="297">
        <v>3.8E-3</v>
      </c>
      <c r="I92" s="298">
        <v>275</v>
      </c>
      <c r="J92" s="297">
        <v>9.4100000000000003E-2</v>
      </c>
      <c r="K92" s="298" t="s">
        <v>785</v>
      </c>
      <c r="L92" s="296">
        <v>108162709</v>
      </c>
      <c r="M92" s="285">
        <v>5.0599999999999999E-2</v>
      </c>
      <c r="N92" s="296">
        <v>792166</v>
      </c>
      <c r="O92" s="296">
        <v>-6496437</v>
      </c>
      <c r="P92" s="303"/>
    </row>
    <row r="93" spans="1:16" ht="15" x14ac:dyDescent="0.25">
      <c r="A93" s="303"/>
      <c r="B93" s="310" t="s">
        <v>700</v>
      </c>
      <c r="C93" s="298" t="s">
        <v>768</v>
      </c>
      <c r="D93" s="309">
        <v>3027547578</v>
      </c>
      <c r="E93" s="296">
        <v>23533208</v>
      </c>
      <c r="F93" s="297">
        <v>0.24490000000000001</v>
      </c>
      <c r="G93" s="296">
        <v>3033312019</v>
      </c>
      <c r="H93" s="297">
        <v>5.7999999999999996E-3</v>
      </c>
      <c r="I93" s="298">
        <v>415</v>
      </c>
      <c r="J93" s="297">
        <v>0.10489999999999999</v>
      </c>
      <c r="K93" s="298" t="s">
        <v>785</v>
      </c>
      <c r="L93" s="296">
        <v>221776950</v>
      </c>
      <c r="M93" s="285">
        <v>7.3099999999999998E-2</v>
      </c>
      <c r="N93" s="296">
        <v>1845975</v>
      </c>
      <c r="O93" s="296">
        <v>-10387532</v>
      </c>
      <c r="P93" s="303"/>
    </row>
    <row r="94" spans="1:16" ht="15" x14ac:dyDescent="0.25">
      <c r="A94" s="303"/>
      <c r="B94" s="310" t="s">
        <v>700</v>
      </c>
      <c r="C94" s="298" t="s">
        <v>769</v>
      </c>
      <c r="D94" s="309">
        <v>18242740478</v>
      </c>
      <c r="E94" s="296">
        <v>2312779206</v>
      </c>
      <c r="F94" s="297">
        <v>0.3836</v>
      </c>
      <c r="G94" s="296">
        <v>19129912116</v>
      </c>
      <c r="H94" s="297">
        <v>1.43E-2</v>
      </c>
      <c r="I94" s="296">
        <v>1125</v>
      </c>
      <c r="J94" s="297">
        <v>0.1069</v>
      </c>
      <c r="K94" s="298" t="s">
        <v>785</v>
      </c>
      <c r="L94" s="296">
        <v>2623606302</v>
      </c>
      <c r="M94" s="285">
        <v>0.1371</v>
      </c>
      <c r="N94" s="296">
        <v>29447056</v>
      </c>
      <c r="O94" s="296">
        <v>-63473133</v>
      </c>
      <c r="P94" s="303"/>
    </row>
    <row r="95" spans="1:16" ht="15" x14ac:dyDescent="0.25">
      <c r="A95" s="303"/>
      <c r="B95" s="310" t="s">
        <v>700</v>
      </c>
      <c r="C95" s="298" t="s">
        <v>770</v>
      </c>
      <c r="D95" s="309">
        <v>12889293299</v>
      </c>
      <c r="E95" s="296">
        <v>134318522</v>
      </c>
      <c r="F95" s="297">
        <v>0.3095</v>
      </c>
      <c r="G95" s="296">
        <v>12930864290</v>
      </c>
      <c r="H95" s="297">
        <v>1.11E-2</v>
      </c>
      <c r="I95" s="298">
        <v>862</v>
      </c>
      <c r="J95" s="297">
        <v>0.10639999999999999</v>
      </c>
      <c r="K95" s="298" t="s">
        <v>785</v>
      </c>
      <c r="L95" s="296">
        <v>1497907218</v>
      </c>
      <c r="M95" s="285">
        <v>0.1158</v>
      </c>
      <c r="N95" s="296">
        <v>15417020</v>
      </c>
      <c r="O95" s="296">
        <v>-45899213</v>
      </c>
      <c r="P95" s="303"/>
    </row>
    <row r="96" spans="1:16" ht="15" x14ac:dyDescent="0.25">
      <c r="A96" s="303"/>
      <c r="B96" s="310" t="s">
        <v>700</v>
      </c>
      <c r="C96" s="298" t="s">
        <v>771</v>
      </c>
      <c r="D96" s="309">
        <v>5353447179</v>
      </c>
      <c r="E96" s="296">
        <v>2178460685</v>
      </c>
      <c r="F96" s="297">
        <v>0.38819999999999999</v>
      </c>
      <c r="G96" s="296">
        <v>6199047826</v>
      </c>
      <c r="H96" s="297">
        <v>2.0899999999999998E-2</v>
      </c>
      <c r="I96" s="298">
        <v>263</v>
      </c>
      <c r="J96" s="297">
        <v>0.1079</v>
      </c>
      <c r="K96" s="298" t="s">
        <v>785</v>
      </c>
      <c r="L96" s="296">
        <v>1125699084</v>
      </c>
      <c r="M96" s="285">
        <v>0.18160000000000001</v>
      </c>
      <c r="N96" s="296">
        <v>14030037</v>
      </c>
      <c r="O96" s="296">
        <v>-17573921</v>
      </c>
      <c r="P96" s="303"/>
    </row>
    <row r="97" spans="1:17" ht="15" x14ac:dyDescent="0.25">
      <c r="A97" s="303"/>
      <c r="B97" s="310" t="s">
        <v>700</v>
      </c>
      <c r="C97" s="298" t="s">
        <v>772</v>
      </c>
      <c r="D97" s="309">
        <v>3932158788</v>
      </c>
      <c r="E97" s="296">
        <v>104875550</v>
      </c>
      <c r="F97" s="297">
        <v>0.2</v>
      </c>
      <c r="G97" s="296">
        <v>3953133898</v>
      </c>
      <c r="H97" s="297">
        <v>4.2099999999999999E-2</v>
      </c>
      <c r="I97" s="298">
        <v>409</v>
      </c>
      <c r="J97" s="297">
        <v>0.1089</v>
      </c>
      <c r="K97" s="298" t="s">
        <v>785</v>
      </c>
      <c r="L97" s="296">
        <v>1050325652</v>
      </c>
      <c r="M97" s="285">
        <v>0.26569999999999999</v>
      </c>
      <c r="N97" s="296">
        <v>18201741</v>
      </c>
      <c r="O97" s="296">
        <v>-16934770</v>
      </c>
      <c r="P97" s="303"/>
    </row>
    <row r="98" spans="1:17" ht="15" x14ac:dyDescent="0.25">
      <c r="A98" s="303"/>
      <c r="B98" s="310" t="s">
        <v>700</v>
      </c>
      <c r="C98" s="298" t="s">
        <v>773</v>
      </c>
      <c r="D98" s="309">
        <v>3173434330</v>
      </c>
      <c r="E98" s="296">
        <v>103740233</v>
      </c>
      <c r="F98" s="297">
        <v>0.2</v>
      </c>
      <c r="G98" s="296">
        <v>3194182377</v>
      </c>
      <c r="H98" s="297">
        <v>3.4500000000000003E-2</v>
      </c>
      <c r="I98" s="298">
        <v>260</v>
      </c>
      <c r="J98" s="297">
        <v>0.1082</v>
      </c>
      <c r="K98" s="298" t="s">
        <v>785</v>
      </c>
      <c r="L98" s="296">
        <v>767788112</v>
      </c>
      <c r="M98" s="285">
        <v>0.2404</v>
      </c>
      <c r="N98" s="296">
        <v>11913535</v>
      </c>
      <c r="O98" s="296">
        <v>-11371981</v>
      </c>
      <c r="P98" s="303"/>
    </row>
    <row r="99" spans="1:17" ht="15" x14ac:dyDescent="0.25">
      <c r="A99" s="303"/>
      <c r="B99" s="310" t="s">
        <v>700</v>
      </c>
      <c r="C99" s="298" t="s">
        <v>774</v>
      </c>
      <c r="D99" s="309">
        <v>758724457</v>
      </c>
      <c r="E99" s="296">
        <v>1135316</v>
      </c>
      <c r="F99" s="297">
        <v>0.2</v>
      </c>
      <c r="G99" s="296">
        <v>758951521</v>
      </c>
      <c r="H99" s="297">
        <v>7.3899999999999993E-2</v>
      </c>
      <c r="I99" s="298">
        <v>149</v>
      </c>
      <c r="J99" s="297">
        <v>0.1118</v>
      </c>
      <c r="K99" s="298" t="s">
        <v>785</v>
      </c>
      <c r="L99" s="296">
        <v>282537540</v>
      </c>
      <c r="M99" s="285">
        <v>0.37230000000000002</v>
      </c>
      <c r="N99" s="296">
        <v>6288206</v>
      </c>
      <c r="O99" s="296">
        <v>-5562789</v>
      </c>
      <c r="P99" s="303"/>
    </row>
    <row r="100" spans="1:17" ht="15" x14ac:dyDescent="0.25">
      <c r="A100" s="303"/>
      <c r="B100" s="310" t="s">
        <v>700</v>
      </c>
      <c r="C100" s="298" t="s">
        <v>775</v>
      </c>
      <c r="D100" s="309">
        <v>915995877</v>
      </c>
      <c r="E100" s="298" t="s">
        <v>779</v>
      </c>
      <c r="F100" s="297">
        <v>0</v>
      </c>
      <c r="G100" s="296">
        <v>915995877</v>
      </c>
      <c r="H100" s="297">
        <v>0.34489999999999998</v>
      </c>
      <c r="I100" s="298">
        <v>92</v>
      </c>
      <c r="J100" s="297">
        <v>0.1095</v>
      </c>
      <c r="K100" s="298" t="s">
        <v>785</v>
      </c>
      <c r="L100" s="296">
        <v>395173052</v>
      </c>
      <c r="M100" s="285">
        <v>0.43140000000000001</v>
      </c>
      <c r="N100" s="296">
        <v>33978650</v>
      </c>
      <c r="O100" s="296">
        <v>-16153579</v>
      </c>
      <c r="P100" s="303"/>
    </row>
    <row r="101" spans="1:17" ht="15" x14ac:dyDescent="0.25">
      <c r="A101" s="303"/>
      <c r="B101" s="310" t="s">
        <v>700</v>
      </c>
      <c r="C101" s="298" t="s">
        <v>776</v>
      </c>
      <c r="D101" s="309">
        <v>541615125</v>
      </c>
      <c r="E101" s="298" t="s">
        <v>779</v>
      </c>
      <c r="F101" s="297">
        <v>0</v>
      </c>
      <c r="G101" s="296">
        <v>541615125</v>
      </c>
      <c r="H101" s="297">
        <v>0.17100000000000001</v>
      </c>
      <c r="I101" s="298">
        <v>49</v>
      </c>
      <c r="J101" s="297">
        <v>0.1114</v>
      </c>
      <c r="K101" s="298" t="s">
        <v>785</v>
      </c>
      <c r="L101" s="296">
        <v>266274892</v>
      </c>
      <c r="M101" s="285">
        <v>0.49159999999999998</v>
      </c>
      <c r="N101" s="296">
        <v>10363358</v>
      </c>
      <c r="O101" s="296">
        <v>-11555283</v>
      </c>
      <c r="P101" s="303"/>
    </row>
    <row r="102" spans="1:17" ht="15" x14ac:dyDescent="0.25">
      <c r="A102" s="303"/>
      <c r="B102" s="310" t="s">
        <v>700</v>
      </c>
      <c r="C102" s="298" t="s">
        <v>777</v>
      </c>
      <c r="D102" s="309">
        <v>66286096</v>
      </c>
      <c r="E102" s="298" t="s">
        <v>779</v>
      </c>
      <c r="F102" s="297">
        <v>0</v>
      </c>
      <c r="G102" s="296">
        <v>66286096</v>
      </c>
      <c r="H102" s="297">
        <v>0.25800000000000001</v>
      </c>
      <c r="I102" s="298">
        <v>20</v>
      </c>
      <c r="J102" s="297">
        <v>0.1173</v>
      </c>
      <c r="K102" s="298" t="s">
        <v>785</v>
      </c>
      <c r="L102" s="296">
        <v>36391063</v>
      </c>
      <c r="M102" s="285">
        <v>0.54900000000000004</v>
      </c>
      <c r="N102" s="296">
        <v>2018564</v>
      </c>
      <c r="O102" s="296">
        <v>-1246672</v>
      </c>
      <c r="P102" s="303"/>
    </row>
    <row r="103" spans="1:17" ht="15" x14ac:dyDescent="0.25">
      <c r="A103" s="303"/>
      <c r="B103" s="310" t="s">
        <v>700</v>
      </c>
      <c r="C103" s="298" t="s">
        <v>778</v>
      </c>
      <c r="D103" s="309">
        <v>308094657</v>
      </c>
      <c r="E103" s="298" t="s">
        <v>779</v>
      </c>
      <c r="F103" s="297">
        <v>0</v>
      </c>
      <c r="G103" s="296">
        <v>308094657</v>
      </c>
      <c r="H103" s="297">
        <v>0.66920000000000002</v>
      </c>
      <c r="I103" s="298">
        <v>23</v>
      </c>
      <c r="J103" s="297">
        <v>0.10440000000000001</v>
      </c>
      <c r="K103" s="298" t="s">
        <v>785</v>
      </c>
      <c r="L103" s="296">
        <v>92507098</v>
      </c>
      <c r="M103" s="285">
        <v>0.30030000000000001</v>
      </c>
      <c r="N103" s="296">
        <v>21596728</v>
      </c>
      <c r="O103" s="296">
        <v>-3351624</v>
      </c>
      <c r="P103" s="303"/>
    </row>
    <row r="104" spans="1:17" ht="15" x14ac:dyDescent="0.25">
      <c r="A104" s="303"/>
      <c r="B104" s="305" t="s">
        <v>700</v>
      </c>
      <c r="C104" s="298" t="s">
        <v>780</v>
      </c>
      <c r="D104" s="309">
        <v>190561540</v>
      </c>
      <c r="E104" s="298" t="s">
        <v>779</v>
      </c>
      <c r="F104" s="297">
        <v>0</v>
      </c>
      <c r="G104" s="296">
        <v>190561540</v>
      </c>
      <c r="H104" s="297">
        <v>1</v>
      </c>
      <c r="I104" s="298">
        <v>29</v>
      </c>
      <c r="J104" s="297">
        <v>0.1421</v>
      </c>
      <c r="K104" s="298" t="s">
        <v>785</v>
      </c>
      <c r="L104" s="296">
        <v>248386223</v>
      </c>
      <c r="M104" s="285">
        <v>1.3033999999999999</v>
      </c>
      <c r="N104" s="296">
        <v>8483700</v>
      </c>
      <c r="O104" s="296">
        <v>-8478616</v>
      </c>
      <c r="P104" s="303"/>
    </row>
    <row r="105" spans="1:17" ht="14.25" customHeight="1" x14ac:dyDescent="0.25">
      <c r="A105" s="303"/>
      <c r="B105" s="1307" t="s">
        <v>781</v>
      </c>
      <c r="C105" s="1308"/>
      <c r="D105" s="309">
        <v>30509064544</v>
      </c>
      <c r="E105" s="309">
        <v>2485060964</v>
      </c>
      <c r="F105" s="311">
        <v>0.2974</v>
      </c>
      <c r="G105" s="309">
        <v>31431750334</v>
      </c>
      <c r="H105" s="311">
        <v>3.1E-2</v>
      </c>
      <c r="I105" s="309">
        <v>2502</v>
      </c>
      <c r="J105" s="311">
        <v>0.10639999999999999</v>
      </c>
      <c r="K105" s="306" t="s">
        <v>785</v>
      </c>
      <c r="L105" s="309">
        <v>4712105799</v>
      </c>
      <c r="M105" s="311">
        <v>0.14990000000000001</v>
      </c>
      <c r="N105" s="309">
        <v>93134149</v>
      </c>
      <c r="O105" s="309">
        <v>-129278528</v>
      </c>
      <c r="P105" s="303"/>
    </row>
    <row r="106" spans="1:17" ht="14.25" customHeight="1" x14ac:dyDescent="0.25">
      <c r="A106" s="303"/>
      <c r="B106" s="1309" t="s">
        <v>791</v>
      </c>
      <c r="C106" s="1310"/>
      <c r="D106" s="315">
        <v>330834990545</v>
      </c>
      <c r="E106" s="315">
        <v>12328953821</v>
      </c>
      <c r="F106" s="316">
        <v>0.28549999999999998</v>
      </c>
      <c r="G106" s="315">
        <v>335828994865</v>
      </c>
      <c r="H106" s="316">
        <v>0.03</v>
      </c>
      <c r="I106" s="315">
        <v>167010</v>
      </c>
      <c r="J106" s="316">
        <v>9.4200000000000006E-2</v>
      </c>
      <c r="K106" s="313">
        <v>2</v>
      </c>
      <c r="L106" s="315">
        <v>67934767377</v>
      </c>
      <c r="M106" s="316">
        <v>0.20230000000000001</v>
      </c>
      <c r="N106" s="315">
        <v>1161286160</v>
      </c>
      <c r="O106" s="315">
        <v>-1167457864</v>
      </c>
      <c r="P106" s="303"/>
      <c r="Q106" s="303"/>
    </row>
  </sheetData>
  <mergeCells count="8">
    <mergeCell ref="B105:C105"/>
    <mergeCell ref="B106:C106"/>
    <mergeCell ref="B2:O2"/>
    <mergeCell ref="B5:B6"/>
    <mergeCell ref="B25:C25"/>
    <mergeCell ref="B45:C45"/>
    <mergeCell ref="B65:C65"/>
    <mergeCell ref="B85:C85"/>
  </mergeCells>
  <pageMargins left="0.7" right="0.7" top="0.78740157499999996" bottom="0.78740157499999996" header="0.3" footer="0.3"/>
  <pageSetup paperSize="9" scale="10" orientation="landscape" r:id="rId1"/>
  <colBreaks count="1" manualBreakCount="1">
    <brk id="18"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649C-0A37-4CEE-9E4E-6F1348E2F7B9}">
  <sheetPr codeName="Sheet66">
    <tabColor rgb="FF00A976"/>
    <pageSetUpPr autoPageBreaks="0" fitToPage="1"/>
  </sheetPr>
  <dimension ref="B1:J30"/>
  <sheetViews>
    <sheetView showGridLines="0" zoomScaleNormal="100" zoomScaleSheetLayoutView="100" workbookViewId="0">
      <selection activeCell="C10" sqref="C10"/>
    </sheetView>
  </sheetViews>
  <sheetFormatPr defaultColWidth="8" defaultRowHeight="15" x14ac:dyDescent="0.25"/>
  <cols>
    <col min="1" max="1" width="3.125" style="170" customWidth="1"/>
    <col min="2" max="2" width="7.375" style="170" customWidth="1"/>
    <col min="3" max="3" width="45.125" style="170" customWidth="1"/>
    <col min="4" max="4" width="27.625" style="170" customWidth="1"/>
    <col min="5" max="5" width="28.25" style="170" customWidth="1"/>
    <col min="6" max="16384" width="8" style="170"/>
  </cols>
  <sheetData>
    <row r="1" spans="2:10" ht="9.9499999999999993" customHeight="1" x14ac:dyDescent="0.25"/>
    <row r="2" spans="2:10" ht="20.25" x14ac:dyDescent="0.3">
      <c r="B2" s="1313" t="s">
        <v>792</v>
      </c>
      <c r="C2" s="1313"/>
      <c r="D2" s="1313"/>
      <c r="E2" s="1313"/>
      <c r="F2" s="317"/>
      <c r="G2" s="317"/>
      <c r="H2" s="317"/>
      <c r="I2" s="317"/>
      <c r="J2" s="317"/>
    </row>
    <row r="3" spans="2:10" ht="21.75" customHeight="1" x14ac:dyDescent="0.25">
      <c r="B3" s="1313"/>
      <c r="C3" s="1313"/>
      <c r="D3" s="1313"/>
      <c r="E3" s="1313"/>
    </row>
    <row r="4" spans="2:10" x14ac:dyDescent="0.25">
      <c r="B4" s="318"/>
      <c r="C4" s="318"/>
      <c r="D4" s="318"/>
      <c r="E4" s="318"/>
    </row>
    <row r="5" spans="2:10" ht="22.5" x14ac:dyDescent="0.25">
      <c r="B5" s="879"/>
      <c r="C5" s="879"/>
      <c r="D5" s="881" t="s">
        <v>793</v>
      </c>
      <c r="E5" s="881" t="s">
        <v>794</v>
      </c>
    </row>
    <row r="6" spans="2:10" x14ac:dyDescent="0.25">
      <c r="B6" s="1504" t="s">
        <v>73</v>
      </c>
      <c r="C6" s="1504"/>
      <c r="D6" s="838" t="s">
        <v>68</v>
      </c>
      <c r="E6" s="838" t="s">
        <v>69</v>
      </c>
    </row>
    <row r="7" spans="2:10" x14ac:dyDescent="0.25">
      <c r="B7" s="320">
        <v>1</v>
      </c>
      <c r="C7" s="321" t="s">
        <v>1576</v>
      </c>
      <c r="D7" s="292" t="s">
        <v>700</v>
      </c>
      <c r="E7" s="292" t="s">
        <v>700</v>
      </c>
    </row>
    <row r="8" spans="2:10" x14ac:dyDescent="0.25">
      <c r="B8" s="320">
        <v>2</v>
      </c>
      <c r="C8" s="320" t="s">
        <v>796</v>
      </c>
      <c r="D8" s="298" t="s">
        <v>700</v>
      </c>
      <c r="E8" s="298" t="s">
        <v>700</v>
      </c>
    </row>
    <row r="9" spans="2:10" x14ac:dyDescent="0.25">
      <c r="B9" s="320">
        <v>3</v>
      </c>
      <c r="C9" s="320" t="s">
        <v>701</v>
      </c>
      <c r="D9" s="298" t="s">
        <v>700</v>
      </c>
      <c r="E9" s="298" t="s">
        <v>700</v>
      </c>
    </row>
    <row r="10" spans="2:10" x14ac:dyDescent="0.25">
      <c r="B10" s="320">
        <v>4</v>
      </c>
      <c r="C10" s="320" t="s">
        <v>797</v>
      </c>
      <c r="D10" s="298" t="s">
        <v>700</v>
      </c>
      <c r="E10" s="298" t="s">
        <v>700</v>
      </c>
    </row>
    <row r="11" spans="2:10" x14ac:dyDescent="0.25">
      <c r="B11" s="294">
        <v>4.0999999999999996</v>
      </c>
      <c r="C11" s="294" t="s">
        <v>798</v>
      </c>
      <c r="D11" s="298" t="s">
        <v>700</v>
      </c>
      <c r="E11" s="298" t="s">
        <v>700</v>
      </c>
    </row>
    <row r="12" spans="2:10" x14ac:dyDescent="0.25">
      <c r="B12" s="294">
        <v>4.2</v>
      </c>
      <c r="C12" s="294" t="s">
        <v>799</v>
      </c>
      <c r="D12" s="298" t="s">
        <v>700</v>
      </c>
      <c r="E12" s="298" t="s">
        <v>700</v>
      </c>
    </row>
    <row r="13" spans="2:10" x14ac:dyDescent="0.25">
      <c r="B13" s="320">
        <v>5</v>
      </c>
      <c r="C13" s="321" t="s">
        <v>1577</v>
      </c>
      <c r="D13" s="269">
        <v>67934.767376999996</v>
      </c>
      <c r="E13" s="269">
        <v>67934.767376999996</v>
      </c>
    </row>
    <row r="14" spans="2:10" x14ac:dyDescent="0.25">
      <c r="B14" s="320">
        <v>6</v>
      </c>
      <c r="C14" s="320" t="s">
        <v>796</v>
      </c>
      <c r="D14" s="269" t="s">
        <v>1578</v>
      </c>
      <c r="E14" s="269" t="s">
        <v>1579</v>
      </c>
    </row>
    <row r="15" spans="2:10" x14ac:dyDescent="0.25">
      <c r="B15" s="320">
        <v>7</v>
      </c>
      <c r="C15" s="320" t="s">
        <v>701</v>
      </c>
      <c r="D15" s="269" t="s">
        <v>1578</v>
      </c>
      <c r="E15" s="269" t="s">
        <v>1579</v>
      </c>
    </row>
    <row r="16" spans="2:10" x14ac:dyDescent="0.25">
      <c r="B16" s="320">
        <v>8</v>
      </c>
      <c r="C16" s="320" t="s">
        <v>797</v>
      </c>
      <c r="D16" s="269">
        <v>35418.792394999997</v>
      </c>
      <c r="E16" s="269">
        <v>35418.792394999997</v>
      </c>
    </row>
    <row r="17" spans="2:5" x14ac:dyDescent="0.25">
      <c r="B17" s="322">
        <v>8.1</v>
      </c>
      <c r="C17" s="322" t="s">
        <v>798</v>
      </c>
      <c r="D17" s="269">
        <v>5880.8361489999998</v>
      </c>
      <c r="E17" s="269">
        <v>5880.8361489999998</v>
      </c>
    </row>
    <row r="18" spans="2:5" x14ac:dyDescent="0.25">
      <c r="B18" s="322">
        <v>8.1999999999999993</v>
      </c>
      <c r="C18" s="322" t="s">
        <v>799</v>
      </c>
      <c r="D18" s="269" t="s">
        <v>1578</v>
      </c>
      <c r="E18" s="269" t="s">
        <v>1579</v>
      </c>
    </row>
    <row r="19" spans="2:5" x14ac:dyDescent="0.25">
      <c r="B19" s="322">
        <v>9</v>
      </c>
      <c r="C19" s="320" t="s">
        <v>703</v>
      </c>
      <c r="D19" s="269">
        <v>32515.974980999999</v>
      </c>
      <c r="E19" s="269">
        <v>32515.974980999999</v>
      </c>
    </row>
    <row r="20" spans="2:5" x14ac:dyDescent="0.25">
      <c r="B20" s="322">
        <v>9.1</v>
      </c>
      <c r="C20" s="322" t="s">
        <v>801</v>
      </c>
      <c r="D20" s="269">
        <v>4712.1057989999999</v>
      </c>
      <c r="E20" s="269">
        <v>4712.1057989999999</v>
      </c>
    </row>
    <row r="21" spans="2:5" x14ac:dyDescent="0.25">
      <c r="B21" s="322">
        <v>9.1999999999999993</v>
      </c>
      <c r="C21" s="322" t="s">
        <v>802</v>
      </c>
      <c r="D21" s="269">
        <v>27803.869181999999</v>
      </c>
      <c r="E21" s="269">
        <v>27803.869181999999</v>
      </c>
    </row>
    <row r="22" spans="2:5" x14ac:dyDescent="0.25">
      <c r="B22" s="322">
        <v>9.3000000000000007</v>
      </c>
      <c r="C22" s="322" t="s">
        <v>736</v>
      </c>
      <c r="D22" s="269" t="s">
        <v>1578</v>
      </c>
      <c r="E22" s="269" t="s">
        <v>1579</v>
      </c>
    </row>
    <row r="23" spans="2:5" x14ac:dyDescent="0.25">
      <c r="B23" s="322">
        <v>9.4</v>
      </c>
      <c r="C23" s="322" t="s">
        <v>803</v>
      </c>
      <c r="D23" s="269" t="s">
        <v>1578</v>
      </c>
      <c r="E23" s="269" t="s">
        <v>1579</v>
      </c>
    </row>
    <row r="24" spans="2:5" x14ac:dyDescent="0.25">
      <c r="B24" s="322">
        <v>9.5</v>
      </c>
      <c r="C24" s="322" t="s">
        <v>804</v>
      </c>
      <c r="D24" s="269" t="s">
        <v>1578</v>
      </c>
      <c r="E24" s="269" t="s">
        <v>1579</v>
      </c>
    </row>
    <row r="25" spans="2:5" s="323" customFormat="1" x14ac:dyDescent="0.25">
      <c r="B25" s="320">
        <v>10</v>
      </c>
      <c r="C25" s="321" t="s">
        <v>1580</v>
      </c>
      <c r="D25" s="269">
        <v>67934.767376999996</v>
      </c>
      <c r="E25" s="269">
        <v>67934.767376999996</v>
      </c>
    </row>
    <row r="30" spans="2:5" x14ac:dyDescent="0.25">
      <c r="D30" s="332"/>
    </row>
  </sheetData>
  <mergeCells count="2">
    <mergeCell ref="B2:E3"/>
    <mergeCell ref="B6:C6"/>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9D21-9F5A-4351-B651-3F4CA13E0C84}">
  <sheetPr codeName="Sheet67">
    <tabColor rgb="FF00A976"/>
    <pageSetUpPr autoPageBreaks="0" fitToPage="1"/>
  </sheetPr>
  <dimension ref="A1:V21"/>
  <sheetViews>
    <sheetView showGridLines="0" zoomScale="85" zoomScaleNormal="85" zoomScaleSheetLayoutView="100" workbookViewId="0">
      <selection activeCell="H8" sqref="H8"/>
    </sheetView>
  </sheetViews>
  <sheetFormatPr defaultColWidth="8" defaultRowHeight="15" x14ac:dyDescent="0.25"/>
  <cols>
    <col min="1" max="1" width="3.125" style="170" customWidth="1"/>
    <col min="2" max="2" width="4.75" style="170" customWidth="1"/>
    <col min="3" max="3" width="35.25" style="170" customWidth="1"/>
    <col min="4" max="4" width="23.25" style="170" customWidth="1"/>
    <col min="5" max="15" width="14.375" style="170" customWidth="1"/>
    <col min="16" max="17" width="31.125" style="170" customWidth="1"/>
    <col min="18" max="18" width="14.625" style="170" customWidth="1"/>
    <col min="19" max="16384" width="8" style="170"/>
  </cols>
  <sheetData>
    <row r="1" spans="1:22" ht="9.9499999999999993" customHeight="1" x14ac:dyDescent="0.25"/>
    <row r="2" spans="1:22" ht="20.25" x14ac:dyDescent="0.3">
      <c r="B2" s="1217" t="s">
        <v>806</v>
      </c>
      <c r="C2" s="1217"/>
      <c r="D2" s="1217"/>
      <c r="E2" s="1217"/>
      <c r="F2" s="1217"/>
      <c r="G2" s="1217"/>
      <c r="H2" s="1217"/>
      <c r="I2" s="1217"/>
      <c r="J2" s="1217"/>
      <c r="K2" s="1217"/>
      <c r="L2" s="1217"/>
      <c r="M2" s="1217"/>
      <c r="N2" s="1217"/>
      <c r="O2" s="1217"/>
      <c r="P2" s="1217"/>
      <c r="Q2" s="1217"/>
      <c r="V2" s="282"/>
    </row>
    <row r="4" spans="1:22" ht="15.75" x14ac:dyDescent="0.25">
      <c r="B4" s="1315" t="s">
        <v>742</v>
      </c>
      <c r="C4" s="1318"/>
      <c r="D4" s="1317" t="s">
        <v>808</v>
      </c>
      <c r="E4" s="1324" t="s">
        <v>809</v>
      </c>
      <c r="F4" s="1325"/>
      <c r="G4" s="1325"/>
      <c r="H4" s="1325"/>
      <c r="I4" s="1325"/>
      <c r="J4" s="1325"/>
      <c r="K4" s="1325"/>
      <c r="L4" s="1325"/>
      <c r="M4" s="1325"/>
      <c r="N4" s="1325"/>
      <c r="O4" s="1326"/>
      <c r="P4" s="1324" t="s">
        <v>810</v>
      </c>
      <c r="Q4" s="1326"/>
    </row>
    <row r="5" spans="1:22" ht="49.5" customHeight="1" x14ac:dyDescent="0.25">
      <c r="B5" s="1319"/>
      <c r="C5" s="1320"/>
      <c r="D5" s="1323"/>
      <c r="E5" s="1327" t="s">
        <v>811</v>
      </c>
      <c r="F5" s="1328"/>
      <c r="G5" s="1328"/>
      <c r="H5" s="1328"/>
      <c r="I5" s="1328"/>
      <c r="J5" s="1328"/>
      <c r="K5" s="1328"/>
      <c r="L5" s="1328"/>
      <c r="M5" s="1329"/>
      <c r="N5" s="1327" t="s">
        <v>812</v>
      </c>
      <c r="O5" s="1329"/>
      <c r="P5" s="1317" t="s">
        <v>813</v>
      </c>
      <c r="Q5" s="1330" t="s">
        <v>814</v>
      </c>
    </row>
    <row r="6" spans="1:22" s="169" customFormat="1" x14ac:dyDescent="0.25">
      <c r="A6" s="170"/>
      <c r="B6" s="1319"/>
      <c r="C6" s="1320"/>
      <c r="D6" s="1323"/>
      <c r="E6" s="1317" t="s">
        <v>815</v>
      </c>
      <c r="F6" s="1315" t="s">
        <v>816</v>
      </c>
      <c r="G6" s="891"/>
      <c r="H6" s="891"/>
      <c r="I6" s="891"/>
      <c r="J6" s="1315" t="s">
        <v>817</v>
      </c>
      <c r="K6" s="891"/>
      <c r="L6" s="891"/>
      <c r="M6" s="891"/>
      <c r="N6" s="1317" t="s">
        <v>818</v>
      </c>
      <c r="O6" s="1317" t="s">
        <v>819</v>
      </c>
      <c r="P6" s="1323"/>
      <c r="Q6" s="1331"/>
    </row>
    <row r="7" spans="1:22" s="169" customFormat="1" ht="66.75" customHeight="1" x14ac:dyDescent="0.25">
      <c r="A7" s="170"/>
      <c r="B7" s="1319"/>
      <c r="C7" s="1320"/>
      <c r="D7" s="892"/>
      <c r="E7" s="1316"/>
      <c r="F7" s="1316"/>
      <c r="G7" s="893" t="s">
        <v>820</v>
      </c>
      <c r="H7" s="893" t="s">
        <v>821</v>
      </c>
      <c r="I7" s="893" t="s">
        <v>822</v>
      </c>
      <c r="J7" s="1316"/>
      <c r="K7" s="893" t="s">
        <v>823</v>
      </c>
      <c r="L7" s="893" t="s">
        <v>824</v>
      </c>
      <c r="M7" s="893" t="s">
        <v>825</v>
      </c>
      <c r="N7" s="1316"/>
      <c r="O7" s="1316"/>
      <c r="P7" s="1316"/>
      <c r="Q7" s="1332"/>
    </row>
    <row r="8" spans="1:22" s="169" customFormat="1" x14ac:dyDescent="0.25">
      <c r="A8" s="170"/>
      <c r="B8" s="1321"/>
      <c r="C8" s="1322"/>
      <c r="D8" s="838" t="s">
        <v>68</v>
      </c>
      <c r="E8" s="838" t="s">
        <v>69</v>
      </c>
      <c r="F8" s="838" t="s">
        <v>70</v>
      </c>
      <c r="G8" s="838" t="s">
        <v>71</v>
      </c>
      <c r="H8" s="838" t="s">
        <v>72</v>
      </c>
      <c r="I8" s="838" t="s">
        <v>189</v>
      </c>
      <c r="J8" s="838" t="s">
        <v>214</v>
      </c>
      <c r="K8" s="838" t="s">
        <v>257</v>
      </c>
      <c r="L8" s="838" t="s">
        <v>253</v>
      </c>
      <c r="M8" s="838" t="s">
        <v>255</v>
      </c>
      <c r="N8" s="838" t="s">
        <v>614</v>
      </c>
      <c r="O8" s="838" t="s">
        <v>615</v>
      </c>
      <c r="P8" s="838" t="s">
        <v>655</v>
      </c>
      <c r="Q8" s="838" t="s">
        <v>656</v>
      </c>
    </row>
    <row r="9" spans="1:22" x14ac:dyDescent="0.25">
      <c r="B9" s="324">
        <v>1</v>
      </c>
      <c r="C9" s="320" t="s">
        <v>796</v>
      </c>
      <c r="D9" s="292" t="s">
        <v>700</v>
      </c>
      <c r="E9" s="292" t="s">
        <v>700</v>
      </c>
      <c r="F9" s="292" t="s">
        <v>700</v>
      </c>
      <c r="G9" s="292" t="s">
        <v>700</v>
      </c>
      <c r="H9" s="292" t="s">
        <v>700</v>
      </c>
      <c r="I9" s="292" t="s">
        <v>700</v>
      </c>
      <c r="J9" s="292" t="s">
        <v>700</v>
      </c>
      <c r="K9" s="292" t="s">
        <v>700</v>
      </c>
      <c r="L9" s="292" t="s">
        <v>700</v>
      </c>
      <c r="M9" s="292" t="s">
        <v>700</v>
      </c>
      <c r="N9" s="292" t="s">
        <v>700</v>
      </c>
      <c r="O9" s="292" t="s">
        <v>700</v>
      </c>
      <c r="P9" s="313" t="s">
        <v>700</v>
      </c>
      <c r="Q9" s="313" t="s">
        <v>700</v>
      </c>
    </row>
    <row r="10" spans="1:22" x14ac:dyDescent="0.25">
      <c r="B10" s="324">
        <v>2</v>
      </c>
      <c r="C10" s="320" t="s">
        <v>701</v>
      </c>
      <c r="D10" s="298" t="s">
        <v>700</v>
      </c>
      <c r="E10" s="298" t="s">
        <v>700</v>
      </c>
      <c r="F10" s="298" t="s">
        <v>700</v>
      </c>
      <c r="G10" s="298" t="s">
        <v>700</v>
      </c>
      <c r="H10" s="298" t="s">
        <v>700</v>
      </c>
      <c r="I10" s="298" t="s">
        <v>700</v>
      </c>
      <c r="J10" s="298" t="s">
        <v>700</v>
      </c>
      <c r="K10" s="298" t="s">
        <v>700</v>
      </c>
      <c r="L10" s="298" t="s">
        <v>700</v>
      </c>
      <c r="M10" s="298" t="s">
        <v>700</v>
      </c>
      <c r="N10" s="298" t="s">
        <v>700</v>
      </c>
      <c r="O10" s="298" t="s">
        <v>700</v>
      </c>
      <c r="P10" s="306" t="s">
        <v>700</v>
      </c>
      <c r="Q10" s="306" t="s">
        <v>700</v>
      </c>
    </row>
    <row r="11" spans="1:22" ht="105" customHeight="1" x14ac:dyDescent="0.25">
      <c r="B11" s="324">
        <v>3</v>
      </c>
      <c r="C11" s="320" t="s">
        <v>702</v>
      </c>
      <c r="D11" s="309">
        <v>153603594712</v>
      </c>
      <c r="E11" s="325">
        <v>0</v>
      </c>
      <c r="F11" s="325">
        <v>0.94</v>
      </c>
      <c r="G11" s="325">
        <v>0.94</v>
      </c>
      <c r="H11" s="325">
        <v>0</v>
      </c>
      <c r="I11" s="325">
        <v>0</v>
      </c>
      <c r="J11" s="325">
        <v>0</v>
      </c>
      <c r="K11" s="325">
        <v>0</v>
      </c>
      <c r="L11" s="325">
        <v>0</v>
      </c>
      <c r="M11" s="325">
        <v>0</v>
      </c>
      <c r="N11" s="325">
        <v>0</v>
      </c>
      <c r="O11" s="325">
        <v>0</v>
      </c>
      <c r="P11" s="309">
        <v>35418792395</v>
      </c>
      <c r="Q11" s="309">
        <v>35418792395</v>
      </c>
    </row>
    <row r="12" spans="1:22" x14ac:dyDescent="0.25">
      <c r="B12" s="326">
        <v>3.1</v>
      </c>
      <c r="C12" s="322" t="s">
        <v>827</v>
      </c>
      <c r="D12" s="296">
        <v>16596147844</v>
      </c>
      <c r="E12" s="325">
        <v>0</v>
      </c>
      <c r="F12" s="325">
        <v>0.98</v>
      </c>
      <c r="G12" s="325">
        <v>0.98</v>
      </c>
      <c r="H12" s="325">
        <v>0</v>
      </c>
      <c r="I12" s="325">
        <v>0</v>
      </c>
      <c r="J12" s="325">
        <v>0</v>
      </c>
      <c r="K12" s="325">
        <v>0</v>
      </c>
      <c r="L12" s="325">
        <v>0</v>
      </c>
      <c r="M12" s="325">
        <v>0</v>
      </c>
      <c r="N12" s="325">
        <v>0</v>
      </c>
      <c r="O12" s="325">
        <v>0</v>
      </c>
      <c r="P12" s="309">
        <v>5880836149</v>
      </c>
      <c r="Q12" s="309">
        <v>5880836149</v>
      </c>
    </row>
    <row r="13" spans="1:22" x14ac:dyDescent="0.25">
      <c r="B13" s="326">
        <v>3.2</v>
      </c>
      <c r="C13" s="322" t="s">
        <v>828</v>
      </c>
      <c r="D13" s="298" t="s">
        <v>700</v>
      </c>
      <c r="E13" s="298" t="s">
        <v>700</v>
      </c>
      <c r="F13" s="298" t="s">
        <v>700</v>
      </c>
      <c r="G13" s="298" t="s">
        <v>700</v>
      </c>
      <c r="H13" s="298" t="s">
        <v>700</v>
      </c>
      <c r="I13" s="298" t="s">
        <v>700</v>
      </c>
      <c r="J13" s="298" t="s">
        <v>700</v>
      </c>
      <c r="K13" s="298" t="s">
        <v>700</v>
      </c>
      <c r="L13" s="298" t="s">
        <v>700</v>
      </c>
      <c r="M13" s="298" t="s">
        <v>700</v>
      </c>
      <c r="N13" s="298" t="s">
        <v>700</v>
      </c>
      <c r="O13" s="298" t="s">
        <v>700</v>
      </c>
      <c r="P13" s="306" t="s">
        <v>700</v>
      </c>
      <c r="Q13" s="306" t="s">
        <v>700</v>
      </c>
    </row>
    <row r="14" spans="1:22" x14ac:dyDescent="0.25">
      <c r="B14" s="326">
        <v>3.3</v>
      </c>
      <c r="C14" s="322" t="s">
        <v>829</v>
      </c>
      <c r="D14" s="296">
        <v>137007446868</v>
      </c>
      <c r="E14" s="325">
        <v>0</v>
      </c>
      <c r="F14" s="325">
        <v>0.94</v>
      </c>
      <c r="G14" s="325">
        <v>0.94</v>
      </c>
      <c r="H14" s="325">
        <v>0</v>
      </c>
      <c r="I14" s="325">
        <v>0</v>
      </c>
      <c r="J14" s="325">
        <v>0</v>
      </c>
      <c r="K14" s="325">
        <v>0</v>
      </c>
      <c r="L14" s="325">
        <v>0</v>
      </c>
      <c r="M14" s="325">
        <v>0</v>
      </c>
      <c r="N14" s="325">
        <v>0</v>
      </c>
      <c r="O14" s="325">
        <v>0</v>
      </c>
      <c r="P14" s="309">
        <v>29537956247</v>
      </c>
      <c r="Q14" s="309">
        <v>29537956247</v>
      </c>
    </row>
    <row r="15" spans="1:22" x14ac:dyDescent="0.25">
      <c r="B15" s="324">
        <v>4</v>
      </c>
      <c r="C15" s="320" t="s">
        <v>703</v>
      </c>
      <c r="D15" s="296">
        <v>333019049973</v>
      </c>
      <c r="E15" s="325">
        <v>0</v>
      </c>
      <c r="F15" s="325">
        <v>0.37</v>
      </c>
      <c r="G15" s="325">
        <v>0.37</v>
      </c>
      <c r="H15" s="325">
        <v>0</v>
      </c>
      <c r="I15" s="325">
        <v>0</v>
      </c>
      <c r="J15" s="325">
        <v>0</v>
      </c>
      <c r="K15" s="325">
        <v>0</v>
      </c>
      <c r="L15" s="325">
        <v>0</v>
      </c>
      <c r="M15" s="325">
        <v>0</v>
      </c>
      <c r="N15" s="325">
        <v>0</v>
      </c>
      <c r="O15" s="325">
        <v>0</v>
      </c>
      <c r="P15" s="309">
        <v>32515974981</v>
      </c>
      <c r="Q15" s="309">
        <v>32515974981</v>
      </c>
    </row>
    <row r="16" spans="1:22" x14ac:dyDescent="0.25">
      <c r="B16" s="326">
        <v>4.0999999999999996</v>
      </c>
      <c r="C16" s="322" t="s">
        <v>830</v>
      </c>
      <c r="D16" s="296">
        <v>182225400153</v>
      </c>
      <c r="E16" s="325">
        <v>0</v>
      </c>
      <c r="F16" s="325">
        <v>0.17</v>
      </c>
      <c r="G16" s="325">
        <v>0.17</v>
      </c>
      <c r="H16" s="325">
        <v>0</v>
      </c>
      <c r="I16" s="325">
        <v>0</v>
      </c>
      <c r="J16" s="325">
        <v>0</v>
      </c>
      <c r="K16" s="325">
        <v>0</v>
      </c>
      <c r="L16" s="325">
        <v>0</v>
      </c>
      <c r="M16" s="325">
        <v>0</v>
      </c>
      <c r="N16" s="325">
        <v>0</v>
      </c>
      <c r="O16" s="325">
        <v>0</v>
      </c>
      <c r="P16" s="309">
        <v>4712105799</v>
      </c>
      <c r="Q16" s="309">
        <v>4712105799</v>
      </c>
    </row>
    <row r="17" spans="2:17" x14ac:dyDescent="0.25">
      <c r="B17" s="326">
        <v>4.2</v>
      </c>
      <c r="C17" s="322" t="s">
        <v>831</v>
      </c>
      <c r="D17" s="296">
        <v>150793649819</v>
      </c>
      <c r="E17" s="325">
        <v>0</v>
      </c>
      <c r="F17" s="325">
        <v>0.61</v>
      </c>
      <c r="G17" s="325">
        <v>0.61</v>
      </c>
      <c r="H17" s="325">
        <v>0</v>
      </c>
      <c r="I17" s="325">
        <v>0</v>
      </c>
      <c r="J17" s="325">
        <v>0</v>
      </c>
      <c r="K17" s="325">
        <v>0</v>
      </c>
      <c r="L17" s="325">
        <v>0</v>
      </c>
      <c r="M17" s="325">
        <v>0</v>
      </c>
      <c r="N17" s="325">
        <v>0</v>
      </c>
      <c r="O17" s="325">
        <v>0</v>
      </c>
      <c r="P17" s="309">
        <v>27803869182</v>
      </c>
      <c r="Q17" s="309">
        <v>27803869182</v>
      </c>
    </row>
    <row r="18" spans="2:17" x14ac:dyDescent="0.25">
      <c r="B18" s="326">
        <v>4.3</v>
      </c>
      <c r="C18" s="322" t="s">
        <v>832</v>
      </c>
      <c r="D18" s="298" t="s">
        <v>700</v>
      </c>
      <c r="E18" s="298" t="s">
        <v>700</v>
      </c>
      <c r="F18" s="298" t="s">
        <v>700</v>
      </c>
      <c r="G18" s="298" t="s">
        <v>700</v>
      </c>
      <c r="H18" s="298" t="s">
        <v>700</v>
      </c>
      <c r="I18" s="298" t="s">
        <v>700</v>
      </c>
      <c r="J18" s="298" t="s">
        <v>700</v>
      </c>
      <c r="K18" s="298" t="s">
        <v>700</v>
      </c>
      <c r="L18" s="298" t="s">
        <v>700</v>
      </c>
      <c r="M18" s="298" t="s">
        <v>700</v>
      </c>
      <c r="N18" s="298" t="s">
        <v>700</v>
      </c>
      <c r="O18" s="298" t="s">
        <v>700</v>
      </c>
      <c r="P18" s="306" t="s">
        <v>700</v>
      </c>
      <c r="Q18" s="306" t="s">
        <v>700</v>
      </c>
    </row>
    <row r="19" spans="2:17" x14ac:dyDescent="0.25">
      <c r="B19" s="326">
        <v>4.4000000000000004</v>
      </c>
      <c r="C19" s="322" t="s">
        <v>833</v>
      </c>
      <c r="D19" s="298" t="s">
        <v>700</v>
      </c>
      <c r="E19" s="298" t="s">
        <v>700</v>
      </c>
      <c r="F19" s="298" t="s">
        <v>700</v>
      </c>
      <c r="G19" s="298" t="s">
        <v>700</v>
      </c>
      <c r="H19" s="298" t="s">
        <v>700</v>
      </c>
      <c r="I19" s="298" t="s">
        <v>700</v>
      </c>
      <c r="J19" s="298" t="s">
        <v>700</v>
      </c>
      <c r="K19" s="298" t="s">
        <v>700</v>
      </c>
      <c r="L19" s="298" t="s">
        <v>700</v>
      </c>
      <c r="M19" s="298" t="s">
        <v>700</v>
      </c>
      <c r="N19" s="298" t="s">
        <v>700</v>
      </c>
      <c r="O19" s="298" t="s">
        <v>700</v>
      </c>
      <c r="P19" s="306" t="s">
        <v>700</v>
      </c>
      <c r="Q19" s="306" t="s">
        <v>700</v>
      </c>
    </row>
    <row r="20" spans="2:17" x14ac:dyDescent="0.25">
      <c r="B20" s="326">
        <v>4.5</v>
      </c>
      <c r="C20" s="322" t="s">
        <v>834</v>
      </c>
      <c r="D20" s="298" t="s">
        <v>700</v>
      </c>
      <c r="E20" s="298" t="s">
        <v>700</v>
      </c>
      <c r="F20" s="298" t="s">
        <v>700</v>
      </c>
      <c r="G20" s="298" t="s">
        <v>700</v>
      </c>
      <c r="H20" s="298" t="s">
        <v>700</v>
      </c>
      <c r="I20" s="298" t="s">
        <v>700</v>
      </c>
      <c r="J20" s="298" t="s">
        <v>700</v>
      </c>
      <c r="K20" s="298" t="s">
        <v>700</v>
      </c>
      <c r="L20" s="298" t="s">
        <v>700</v>
      </c>
      <c r="M20" s="298" t="s">
        <v>700</v>
      </c>
      <c r="N20" s="298" t="s">
        <v>700</v>
      </c>
      <c r="O20" s="298" t="s">
        <v>700</v>
      </c>
      <c r="P20" s="306" t="s">
        <v>700</v>
      </c>
      <c r="Q20" s="306" t="s">
        <v>700</v>
      </c>
    </row>
    <row r="21" spans="2:17" x14ac:dyDescent="0.25">
      <c r="B21" s="324">
        <v>5</v>
      </c>
      <c r="C21" s="320" t="s">
        <v>464</v>
      </c>
      <c r="D21" s="296">
        <v>335828994865</v>
      </c>
      <c r="E21" s="325">
        <v>0</v>
      </c>
      <c r="F21" s="325">
        <v>0.8</v>
      </c>
      <c r="G21" s="325">
        <v>0.8</v>
      </c>
      <c r="H21" s="325">
        <v>0</v>
      </c>
      <c r="I21" s="325">
        <v>0</v>
      </c>
      <c r="J21" s="325">
        <v>0</v>
      </c>
      <c r="K21" s="325">
        <v>0</v>
      </c>
      <c r="L21" s="325">
        <v>0</v>
      </c>
      <c r="M21" s="325">
        <v>0</v>
      </c>
      <c r="N21" s="325">
        <v>0</v>
      </c>
      <c r="O21" s="325">
        <v>0</v>
      </c>
      <c r="P21" s="309">
        <v>67934767377</v>
      </c>
      <c r="Q21" s="309">
        <v>67934767377</v>
      </c>
    </row>
  </sheetData>
  <mergeCells count="14">
    <mergeCell ref="F6:F7"/>
    <mergeCell ref="J6:J7"/>
    <mergeCell ref="N6:N7"/>
    <mergeCell ref="O6:O7"/>
    <mergeCell ref="B2:Q2"/>
    <mergeCell ref="B4:C8"/>
    <mergeCell ref="D4:D6"/>
    <mergeCell ref="E4:O4"/>
    <mergeCell ref="P4:Q4"/>
    <mergeCell ref="E5:M5"/>
    <mergeCell ref="N5:O5"/>
    <mergeCell ref="P5:P7"/>
    <mergeCell ref="Q5:Q7"/>
    <mergeCell ref="E6:E7"/>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FD3C-E54A-4A40-9792-D916F71B97E6}">
  <sheetPr codeName="Sheet68">
    <tabColor rgb="FF00A976"/>
  </sheetPr>
  <dimension ref="B1:L17"/>
  <sheetViews>
    <sheetView showGridLines="0" zoomScaleNormal="100" zoomScaleSheetLayoutView="100" workbookViewId="0">
      <selection activeCell="E23" sqref="E23"/>
    </sheetView>
  </sheetViews>
  <sheetFormatPr defaultColWidth="8" defaultRowHeight="15" x14ac:dyDescent="0.25"/>
  <cols>
    <col min="1" max="2" width="3.125" style="170" customWidth="1"/>
    <col min="3" max="3" width="67.375" style="170" customWidth="1"/>
    <col min="4" max="4" width="30.125" style="170" customWidth="1"/>
    <col min="5" max="5" width="24.75" style="170" bestFit="1" customWidth="1"/>
    <col min="6" max="6" width="14.25" style="170" customWidth="1"/>
    <col min="7" max="16384" width="8" style="170"/>
  </cols>
  <sheetData>
    <row r="1" spans="2:12" ht="9.9499999999999993" customHeight="1" x14ac:dyDescent="0.25"/>
    <row r="2" spans="2:12" ht="20.25" x14ac:dyDescent="0.3">
      <c r="B2" s="1313" t="s">
        <v>835</v>
      </c>
      <c r="C2" s="1313"/>
      <c r="D2" s="1313"/>
      <c r="E2" s="327"/>
      <c r="F2" s="327"/>
      <c r="G2" s="317"/>
      <c r="H2" s="317"/>
      <c r="I2" s="317"/>
      <c r="J2" s="317"/>
      <c r="K2" s="317"/>
      <c r="L2" s="317"/>
    </row>
    <row r="3" spans="2:12" ht="20.25" customHeight="1" x14ac:dyDescent="0.25">
      <c r="B3" s="1313"/>
      <c r="C3" s="1313"/>
      <c r="D3" s="1313"/>
    </row>
    <row r="6" spans="2:12" x14ac:dyDescent="0.25">
      <c r="B6" s="894"/>
      <c r="C6" s="894"/>
      <c r="D6" s="895" t="s">
        <v>836</v>
      </c>
    </row>
    <row r="7" spans="2:12" x14ac:dyDescent="0.25">
      <c r="B7" s="786" t="s">
        <v>73</v>
      </c>
      <c r="C7" s="894"/>
      <c r="D7" s="788" t="s">
        <v>68</v>
      </c>
    </row>
    <row r="8" spans="2:12" x14ac:dyDescent="0.25">
      <c r="B8" s="328">
        <v>1</v>
      </c>
      <c r="C8" s="657" t="s">
        <v>837</v>
      </c>
      <c r="D8" s="1082">
        <v>63736.095089000002</v>
      </c>
    </row>
    <row r="9" spans="2:12" x14ac:dyDescent="0.25">
      <c r="B9" s="176">
        <v>2</v>
      </c>
      <c r="C9" s="658" t="s">
        <v>838</v>
      </c>
      <c r="D9" s="1082">
        <v>3562.2202929999999</v>
      </c>
    </row>
    <row r="10" spans="2:12" x14ac:dyDescent="0.25">
      <c r="B10" s="176">
        <v>3</v>
      </c>
      <c r="C10" s="658" t="s">
        <v>839</v>
      </c>
      <c r="D10" s="1082">
        <v>636.45402899999999</v>
      </c>
    </row>
    <row r="11" spans="2:12" x14ac:dyDescent="0.25">
      <c r="B11" s="176">
        <v>4</v>
      </c>
      <c r="C11" s="658" t="s">
        <v>840</v>
      </c>
      <c r="D11" s="1082">
        <v>0</v>
      </c>
    </row>
    <row r="12" spans="2:12" x14ac:dyDescent="0.25">
      <c r="B12" s="176">
        <v>5</v>
      </c>
      <c r="C12" s="658" t="s">
        <v>841</v>
      </c>
      <c r="D12" s="1082">
        <v>0</v>
      </c>
    </row>
    <row r="13" spans="2:12" x14ac:dyDescent="0.25">
      <c r="B13" s="176">
        <v>6</v>
      </c>
      <c r="C13" s="658" t="s">
        <v>842</v>
      </c>
      <c r="D13" s="1082">
        <v>0</v>
      </c>
    </row>
    <row r="14" spans="2:12" x14ac:dyDescent="0.25">
      <c r="B14" s="176">
        <v>7</v>
      </c>
      <c r="C14" s="658" t="s">
        <v>843</v>
      </c>
      <c r="D14" s="1082">
        <v>-2.0339999999999998E-3</v>
      </c>
    </row>
    <row r="15" spans="2:12" x14ac:dyDescent="0.25">
      <c r="B15" s="176">
        <v>8</v>
      </c>
      <c r="C15" s="658" t="s">
        <v>844</v>
      </c>
      <c r="D15" s="1082">
        <v>0</v>
      </c>
    </row>
    <row r="16" spans="2:12" x14ac:dyDescent="0.25">
      <c r="B16" s="328">
        <v>9</v>
      </c>
      <c r="C16" s="657" t="s">
        <v>845</v>
      </c>
      <c r="D16" s="1082">
        <v>67934.767376999996</v>
      </c>
    </row>
    <row r="17" spans="2:3" x14ac:dyDescent="0.25">
      <c r="B17" s="200"/>
      <c r="C17" s="200"/>
    </row>
  </sheetData>
  <mergeCells count="1">
    <mergeCell ref="B2:D3"/>
  </mergeCells>
  <pageMargins left="0.7" right="0.7" top="0.75" bottom="0.75" header="0.3" footer="0.3"/>
  <pageSetup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134E-2071-4584-800D-CC5A1E22C099}">
  <sheetPr codeName="Sheet3">
    <tabColor rgb="FF00A976"/>
    <pageSetUpPr fitToPage="1"/>
  </sheetPr>
  <dimension ref="B1:P49"/>
  <sheetViews>
    <sheetView showGridLines="0" zoomScale="85" zoomScaleNormal="85" zoomScalePageLayoutView="80" workbookViewId="0">
      <selection activeCell="D21" sqref="D21"/>
    </sheetView>
  </sheetViews>
  <sheetFormatPr defaultColWidth="8" defaultRowHeight="15" x14ac:dyDescent="0.25"/>
  <cols>
    <col min="1" max="1" width="3.125" style="170" customWidth="1"/>
    <col min="2" max="2" width="6.625" style="169" customWidth="1"/>
    <col min="3" max="3" width="38.5" style="170" customWidth="1"/>
    <col min="4" max="5" width="20.125" style="170" customWidth="1"/>
    <col min="6" max="10" width="18.5" style="170" customWidth="1"/>
    <col min="11" max="16384" width="8" style="170"/>
  </cols>
  <sheetData>
    <row r="1" spans="2:16" ht="9.9499999999999993" customHeight="1" x14ac:dyDescent="0.25"/>
    <row r="2" spans="2:16" ht="20.25" customHeight="1" x14ac:dyDescent="0.25">
      <c r="B2" s="1240" t="s">
        <v>12</v>
      </c>
      <c r="C2" s="1240"/>
      <c r="D2" s="1240"/>
      <c r="E2" s="1240"/>
      <c r="F2" s="1240"/>
      <c r="G2" s="1240"/>
      <c r="H2" s="1240"/>
      <c r="I2" s="1240"/>
      <c r="J2" s="1240"/>
    </row>
    <row r="3" spans="2:16" ht="24" customHeight="1" x14ac:dyDescent="0.25">
      <c r="B3" s="1240"/>
      <c r="C3" s="1240"/>
      <c r="D3" s="1240"/>
      <c r="E3" s="1240"/>
      <c r="F3" s="1240"/>
      <c r="G3" s="1240"/>
      <c r="H3" s="1240"/>
      <c r="I3" s="1240"/>
      <c r="J3" s="1240"/>
    </row>
    <row r="5" spans="2:16" x14ac:dyDescent="0.25">
      <c r="B5" s="170"/>
    </row>
    <row r="6" spans="2:16" x14ac:dyDescent="0.25">
      <c r="B6" s="786"/>
      <c r="C6" s="786"/>
      <c r="D6" s="779" t="s">
        <v>68</v>
      </c>
      <c r="E6" s="779" t="s">
        <v>69</v>
      </c>
      <c r="F6" s="779" t="s">
        <v>70</v>
      </c>
      <c r="G6" s="779" t="s">
        <v>71</v>
      </c>
      <c r="H6" s="779" t="s">
        <v>72</v>
      </c>
      <c r="I6" s="779" t="s">
        <v>189</v>
      </c>
      <c r="J6" s="779" t="s">
        <v>214</v>
      </c>
    </row>
    <row r="7" spans="2:16" x14ac:dyDescent="0.25">
      <c r="B7" s="786"/>
      <c r="C7" s="786" t="s">
        <v>465</v>
      </c>
      <c r="D7" s="1241" t="s">
        <v>466</v>
      </c>
      <c r="E7" s="1241" t="s">
        <v>467</v>
      </c>
      <c r="F7" s="1241" t="s">
        <v>468</v>
      </c>
      <c r="G7" s="1241"/>
      <c r="H7" s="1241"/>
      <c r="I7" s="1241"/>
      <c r="J7" s="1241"/>
    </row>
    <row r="8" spans="2:16" ht="90.75" customHeight="1" x14ac:dyDescent="0.25">
      <c r="B8" s="786"/>
      <c r="C8" s="787" t="s">
        <v>73</v>
      </c>
      <c r="D8" s="1241"/>
      <c r="E8" s="1241"/>
      <c r="F8" s="779" t="s">
        <v>469</v>
      </c>
      <c r="G8" s="779" t="s">
        <v>470</v>
      </c>
      <c r="H8" s="779" t="s">
        <v>471</v>
      </c>
      <c r="I8" s="779" t="s">
        <v>472</v>
      </c>
      <c r="J8" s="779" t="s">
        <v>473</v>
      </c>
    </row>
    <row r="9" spans="2:16" ht="45" x14ac:dyDescent="0.25">
      <c r="B9" s="172"/>
      <c r="C9" s="172" t="s">
        <v>474</v>
      </c>
      <c r="D9" s="173"/>
      <c r="E9" s="174"/>
      <c r="F9" s="174"/>
      <c r="G9" s="174"/>
      <c r="H9" s="174"/>
      <c r="I9" s="174"/>
      <c r="J9" s="174"/>
      <c r="P9" s="175"/>
    </row>
    <row r="10" spans="2:16" x14ac:dyDescent="0.25">
      <c r="B10" s="176">
        <v>1</v>
      </c>
      <c r="C10" s="177" t="s">
        <v>475</v>
      </c>
      <c r="D10" s="178">
        <v>74810.755863090002</v>
      </c>
      <c r="E10" s="178">
        <v>74810.755863090002</v>
      </c>
      <c r="F10" s="178">
        <v>74810.755863090002</v>
      </c>
      <c r="G10" s="178"/>
      <c r="H10" s="178"/>
      <c r="I10" s="178"/>
      <c r="J10" s="178"/>
    </row>
    <row r="11" spans="2:16" x14ac:dyDescent="0.25">
      <c r="B11" s="176">
        <v>2</v>
      </c>
      <c r="C11" s="177" t="s">
        <v>476</v>
      </c>
      <c r="D11" s="178">
        <v>3829.5964612800003</v>
      </c>
      <c r="E11" s="178">
        <v>3829.5964612800003</v>
      </c>
      <c r="F11" s="178">
        <v>3829.5964612800003</v>
      </c>
      <c r="G11" s="178"/>
      <c r="H11" s="178"/>
      <c r="I11" s="178"/>
      <c r="J11" s="178"/>
    </row>
    <row r="12" spans="2:16" x14ac:dyDescent="0.25">
      <c r="B12" s="176">
        <v>3</v>
      </c>
      <c r="C12" s="179" t="s">
        <v>477</v>
      </c>
      <c r="D12" s="178">
        <v>52873.499233030001</v>
      </c>
      <c r="E12" s="178">
        <v>52873.499233030001</v>
      </c>
      <c r="F12" s="178"/>
      <c r="G12" s="178"/>
      <c r="H12" s="178"/>
      <c r="I12" s="178">
        <v>52873.499233030001</v>
      </c>
      <c r="J12" s="178"/>
    </row>
    <row r="13" spans="2:16" x14ac:dyDescent="0.25">
      <c r="B13" s="180">
        <v>4</v>
      </c>
      <c r="C13" s="179" t="s">
        <v>478</v>
      </c>
      <c r="D13" s="178">
        <v>1428.27754183</v>
      </c>
      <c r="E13" s="178">
        <v>1428.27754183</v>
      </c>
      <c r="F13" s="178">
        <v>1428.27754183</v>
      </c>
      <c r="G13" s="178"/>
      <c r="H13" s="178"/>
      <c r="I13"/>
      <c r="J13" s="178"/>
    </row>
    <row r="14" spans="2:16" x14ac:dyDescent="0.25">
      <c r="B14" s="180">
        <v>5</v>
      </c>
      <c r="C14" s="179" t="s">
        <v>479</v>
      </c>
      <c r="D14" s="178">
        <v>385730.90552583995</v>
      </c>
      <c r="E14" s="178">
        <v>385730.90552583995</v>
      </c>
      <c r="F14" s="178">
        <v>385730.90552583995</v>
      </c>
      <c r="G14" s="178"/>
      <c r="H14" s="178"/>
      <c r="I14" s="178"/>
      <c r="J14" s="178"/>
    </row>
    <row r="15" spans="2:16" x14ac:dyDescent="0.25">
      <c r="B15" s="180">
        <v>6</v>
      </c>
      <c r="C15" s="179" t="s">
        <v>480</v>
      </c>
      <c r="D15" s="178">
        <v>243007.86049167998</v>
      </c>
      <c r="E15" s="178">
        <v>243007.86049167998</v>
      </c>
      <c r="F15" s="178">
        <v>243007.86049167998</v>
      </c>
      <c r="G15" s="178"/>
      <c r="H15" s="178">
        <v>0</v>
      </c>
      <c r="I15" s="178"/>
      <c r="J15" s="178"/>
    </row>
    <row r="16" spans="2:16" x14ac:dyDescent="0.25">
      <c r="B16" s="180">
        <v>7</v>
      </c>
      <c r="C16" s="179" t="s">
        <v>481</v>
      </c>
      <c r="D16" s="178">
        <v>4025.3131442999997</v>
      </c>
      <c r="E16" s="178">
        <v>4025.3131442999997</v>
      </c>
      <c r="F16" s="178">
        <v>4025.3131442999997</v>
      </c>
      <c r="G16" s="178"/>
      <c r="H16" s="178"/>
      <c r="I16" s="178"/>
      <c r="J16" s="178"/>
    </row>
    <row r="17" spans="2:10" x14ac:dyDescent="0.25">
      <c r="B17" s="180">
        <v>8</v>
      </c>
      <c r="C17" s="179" t="s">
        <v>482</v>
      </c>
      <c r="D17" s="178">
        <v>3394.5105747100001</v>
      </c>
      <c r="E17" s="178">
        <v>3394.5105747100001</v>
      </c>
      <c r="F17" s="178"/>
      <c r="G17" s="178"/>
      <c r="H17" s="178"/>
      <c r="I17" s="178"/>
      <c r="J17" s="178">
        <v>3394.5105747100001</v>
      </c>
    </row>
    <row r="18" spans="2:10" x14ac:dyDescent="0.25">
      <c r="B18" s="180">
        <v>9</v>
      </c>
      <c r="C18" s="179" t="s">
        <v>483</v>
      </c>
      <c r="D18" s="178">
        <v>970.55473648999998</v>
      </c>
      <c r="E18" s="178">
        <v>970.55473648999998</v>
      </c>
      <c r="F18" s="178">
        <v>646.23437574000002</v>
      </c>
      <c r="G18" s="178"/>
      <c r="H18" s="178"/>
      <c r="I18" s="178"/>
      <c r="J18" s="178">
        <v>970.55473648999998</v>
      </c>
    </row>
    <row r="19" spans="2:10" x14ac:dyDescent="0.25">
      <c r="B19" s="180">
        <v>10</v>
      </c>
      <c r="C19" s="179" t="s">
        <v>484</v>
      </c>
      <c r="D19" s="178">
        <v>9603.5665500400009</v>
      </c>
      <c r="E19" s="178">
        <v>9603.5665500400009</v>
      </c>
      <c r="F19" s="178">
        <v>9603.5665500400009</v>
      </c>
      <c r="G19" s="178"/>
      <c r="H19" s="178"/>
      <c r="I19" s="178"/>
      <c r="J19" s="178">
        <v>0</v>
      </c>
    </row>
    <row r="20" spans="2:10" x14ac:dyDescent="0.25">
      <c r="B20" s="180">
        <v>11</v>
      </c>
      <c r="C20" s="181" t="s">
        <v>277</v>
      </c>
      <c r="D20" s="178">
        <v>779674.84012228996</v>
      </c>
      <c r="E20" s="178">
        <v>779674.84012228996</v>
      </c>
      <c r="F20" s="178">
        <v>723082.50995380001</v>
      </c>
      <c r="G20" s="178">
        <v>0</v>
      </c>
      <c r="H20" s="178">
        <v>0</v>
      </c>
      <c r="I20" s="178">
        <v>52873.499233030001</v>
      </c>
      <c r="J20" s="178">
        <v>4365.0653112</v>
      </c>
    </row>
    <row r="21" spans="2:10" x14ac:dyDescent="0.25">
      <c r="B21" s="176"/>
      <c r="C21" s="182"/>
      <c r="D21" s="183"/>
      <c r="E21" s="59"/>
      <c r="F21" s="59"/>
      <c r="G21" s="59"/>
      <c r="H21" s="59"/>
      <c r="I21" s="184"/>
      <c r="J21" s="184"/>
    </row>
    <row r="22" spans="2:10" ht="45" x14ac:dyDescent="0.25">
      <c r="B22" s="172"/>
      <c r="C22" s="172" t="s">
        <v>485</v>
      </c>
      <c r="D22" s="173"/>
      <c r="E22" s="174"/>
      <c r="F22" s="174"/>
      <c r="G22" s="174"/>
      <c r="H22" s="174"/>
      <c r="I22" s="174"/>
      <c r="J22" s="174"/>
    </row>
    <row r="23" spans="2:10" x14ac:dyDescent="0.25">
      <c r="B23" s="185" t="s">
        <v>486</v>
      </c>
      <c r="C23" s="179" t="s">
        <v>487</v>
      </c>
      <c r="D23" s="186">
        <v>19217.007612950001</v>
      </c>
      <c r="E23" s="187">
        <v>19217.007612950001</v>
      </c>
      <c r="F23" s="187"/>
      <c r="G23" s="187"/>
      <c r="H23" s="187"/>
      <c r="I23" s="188">
        <v>19217.007612950001</v>
      </c>
      <c r="J23" s="188"/>
    </row>
    <row r="24" spans="2:10" x14ac:dyDescent="0.25">
      <c r="B24" s="176">
        <v>2</v>
      </c>
      <c r="C24" s="179" t="s">
        <v>488</v>
      </c>
      <c r="D24" s="186">
        <v>348128.60712743999</v>
      </c>
      <c r="E24" s="187">
        <v>348128.60712743999</v>
      </c>
      <c r="F24" s="187"/>
      <c r="G24" s="187"/>
      <c r="H24" s="187"/>
      <c r="I24" s="188"/>
      <c r="J24" s="188">
        <v>348128.60712743999</v>
      </c>
    </row>
    <row r="25" spans="2:10" x14ac:dyDescent="0.25">
      <c r="B25" s="176">
        <v>3</v>
      </c>
      <c r="C25" s="179" t="s">
        <v>489</v>
      </c>
      <c r="D25" s="186">
        <v>342630.29176266002</v>
      </c>
      <c r="E25" s="187">
        <v>342630.29176266002</v>
      </c>
      <c r="F25" s="187"/>
      <c r="G25" s="187"/>
      <c r="H25" s="187"/>
      <c r="I25" s="188">
        <v>0</v>
      </c>
      <c r="J25" s="188">
        <v>342630.29176266002</v>
      </c>
    </row>
    <row r="26" spans="2:10" x14ac:dyDescent="0.25">
      <c r="B26" s="180">
        <v>4</v>
      </c>
      <c r="C26" s="179" t="s">
        <v>490</v>
      </c>
      <c r="D26" s="186">
        <v>23813.032886890003</v>
      </c>
      <c r="E26" s="187">
        <v>23813.032886890003</v>
      </c>
      <c r="F26" s="187"/>
      <c r="G26" s="187"/>
      <c r="H26" s="187"/>
      <c r="I26" s="188"/>
      <c r="J26" s="188">
        <v>23813.032886890003</v>
      </c>
    </row>
    <row r="27" spans="2:10" x14ac:dyDescent="0.25">
      <c r="B27" s="180">
        <v>5</v>
      </c>
      <c r="C27" s="179" t="s">
        <v>491</v>
      </c>
      <c r="D27" s="186">
        <v>45885.900732349997</v>
      </c>
      <c r="E27" s="187">
        <v>45885.900732349997</v>
      </c>
      <c r="F27" s="187"/>
      <c r="G27" s="187"/>
      <c r="H27" s="187"/>
      <c r="I27" s="188"/>
      <c r="J27" s="188">
        <v>45885.900732349997</v>
      </c>
    </row>
    <row r="28" spans="2:10" x14ac:dyDescent="0.25">
      <c r="B28" s="180">
        <v>6</v>
      </c>
      <c r="C28" s="181" t="s">
        <v>492</v>
      </c>
      <c r="D28" s="189">
        <v>779674.84012228996</v>
      </c>
      <c r="E28" s="187">
        <v>779674.84012228996</v>
      </c>
      <c r="F28" s="187">
        <v>0</v>
      </c>
      <c r="G28" s="187">
        <v>0</v>
      </c>
      <c r="H28" s="187">
        <v>0</v>
      </c>
      <c r="I28" s="188">
        <v>19217.007612950001</v>
      </c>
      <c r="J28" s="188">
        <v>760457.8325093399</v>
      </c>
    </row>
    <row r="29" spans="2:10" x14ac:dyDescent="0.25">
      <c r="C29" s="1239"/>
      <c r="D29" s="1239"/>
    </row>
    <row r="30" spans="2:10" x14ac:dyDescent="0.25">
      <c r="C30" s="1239"/>
      <c r="D30" s="1239"/>
    </row>
    <row r="31" spans="2:10" x14ac:dyDescent="0.25">
      <c r="C31" s="1237"/>
      <c r="D31" s="1237"/>
    </row>
    <row r="32" spans="2:10" x14ac:dyDescent="0.25">
      <c r="C32" s="1236"/>
      <c r="D32" s="1236"/>
    </row>
    <row r="33" spans="3:4" x14ac:dyDescent="0.25">
      <c r="C33" s="1238"/>
      <c r="D33" s="1238"/>
    </row>
    <row r="34" spans="3:4" x14ac:dyDescent="0.25">
      <c r="C34" s="1238"/>
      <c r="D34" s="1238"/>
    </row>
    <row r="35" spans="3:4" x14ac:dyDescent="0.25">
      <c r="C35" s="1235"/>
      <c r="D35" s="1235"/>
    </row>
    <row r="36" spans="3:4" x14ac:dyDescent="0.25">
      <c r="C36" s="1235"/>
      <c r="D36" s="1235"/>
    </row>
    <row r="37" spans="3:4" x14ac:dyDescent="0.25">
      <c r="C37" s="1235"/>
      <c r="D37" s="1235"/>
    </row>
    <row r="38" spans="3:4" x14ac:dyDescent="0.25">
      <c r="C38" s="1235"/>
      <c r="D38" s="1235"/>
    </row>
    <row r="39" spans="3:4" x14ac:dyDescent="0.25">
      <c r="C39" s="1235"/>
      <c r="D39" s="1235"/>
    </row>
    <row r="40" spans="3:4" x14ac:dyDescent="0.25">
      <c r="C40" s="1235"/>
      <c r="D40" s="1235"/>
    </row>
    <row r="41" spans="3:4" x14ac:dyDescent="0.25">
      <c r="C41" s="1235"/>
      <c r="D41" s="1235"/>
    </row>
    <row r="42" spans="3:4" x14ac:dyDescent="0.25">
      <c r="C42" s="1235"/>
      <c r="D42" s="1235"/>
    </row>
    <row r="43" spans="3:4" x14ac:dyDescent="0.25">
      <c r="C43" s="1235"/>
      <c r="D43" s="1235"/>
    </row>
    <row r="44" spans="3:4" x14ac:dyDescent="0.25">
      <c r="C44" s="1236"/>
      <c r="D44" s="1236"/>
    </row>
    <row r="45" spans="3:4" x14ac:dyDescent="0.25">
      <c r="C45" s="1235"/>
      <c r="D45" s="1235"/>
    </row>
    <row r="46" spans="3:4" x14ac:dyDescent="0.25">
      <c r="C46" s="1235"/>
      <c r="D46" s="1235"/>
    </row>
    <row r="47" spans="3:4" x14ac:dyDescent="0.25">
      <c r="C47" s="1235"/>
      <c r="D47" s="1235"/>
    </row>
    <row r="48" spans="3:4" x14ac:dyDescent="0.25">
      <c r="C48" s="1235"/>
      <c r="D48" s="1235"/>
    </row>
    <row r="49" spans="3:4" x14ac:dyDescent="0.25">
      <c r="C49" s="1235"/>
      <c r="D49" s="1235"/>
    </row>
  </sheetData>
  <mergeCells count="25">
    <mergeCell ref="C30:D30"/>
    <mergeCell ref="B2:J3"/>
    <mergeCell ref="D7:D8"/>
    <mergeCell ref="E7:E8"/>
    <mergeCell ref="F7:J7"/>
    <mergeCell ref="C29:D29"/>
    <mergeCell ref="C42:D42"/>
    <mergeCell ref="C31:D31"/>
    <mergeCell ref="C32:D32"/>
    <mergeCell ref="C33:D33"/>
    <mergeCell ref="C34:D34"/>
    <mergeCell ref="C35:D35"/>
    <mergeCell ref="C36:D36"/>
    <mergeCell ref="C37:D37"/>
    <mergeCell ref="C38:D38"/>
    <mergeCell ref="C39:D39"/>
    <mergeCell ref="C40:D40"/>
    <mergeCell ref="C41:D41"/>
    <mergeCell ref="C49:D49"/>
    <mergeCell ref="C43:D43"/>
    <mergeCell ref="C44:D44"/>
    <mergeCell ref="C45:D45"/>
    <mergeCell ref="C46:D46"/>
    <mergeCell ref="C47:D47"/>
    <mergeCell ref="C48:D48"/>
  </mergeCells>
  <pageMargins left="0.7" right="0.7" top="0.75" bottom="0.75" header="0.3" footer="0.3"/>
  <pageSetup paperSize="9" scale="69" orientation="landscape" horizontalDpi="1200" verticalDpi="1200" r:id="rId1"/>
  <headerFooter>
    <oddHeader>&amp;CEN
Annex V</oddHeader>
    <oddFooter>&amp;C&amp;P</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17F6-00D1-485D-97BF-D63BAE110841}">
  <sheetPr codeName="Sheet69">
    <tabColor rgb="FF00A976"/>
    <pageSetUpPr fitToPage="1"/>
  </sheetPr>
  <dimension ref="B1:I75"/>
  <sheetViews>
    <sheetView showGridLines="0" topLeftCell="A40" zoomScale="70" zoomScaleNormal="70" zoomScaleSheetLayoutView="100" workbookViewId="0">
      <selection activeCell="F14" sqref="F14"/>
    </sheetView>
  </sheetViews>
  <sheetFormatPr defaultColWidth="10.125" defaultRowHeight="15" x14ac:dyDescent="0.25"/>
  <cols>
    <col min="1" max="1" width="3.125" style="37" customWidth="1"/>
    <col min="2" max="2" width="22.5" style="37" customWidth="1"/>
    <col min="3" max="9" width="16.875" style="37" customWidth="1"/>
    <col min="10" max="16384" width="10.125" style="37"/>
  </cols>
  <sheetData>
    <row r="1" spans="2:9" ht="9.9499999999999993" customHeight="1" x14ac:dyDescent="0.25"/>
    <row r="2" spans="2:9" ht="18.75" customHeight="1" x14ac:dyDescent="0.3">
      <c r="B2" s="1313" t="s">
        <v>846</v>
      </c>
      <c r="C2" s="1313"/>
      <c r="D2" s="1313"/>
      <c r="E2" s="1313"/>
      <c r="F2" s="1313"/>
      <c r="G2" s="1313"/>
      <c r="H2" s="1313"/>
      <c r="I2" s="1313"/>
    </row>
    <row r="3" spans="2:9" ht="18.75" x14ac:dyDescent="0.3">
      <c r="B3" s="333"/>
      <c r="C3" s="334"/>
      <c r="D3" s="334"/>
      <c r="E3" s="334"/>
      <c r="F3" s="334"/>
      <c r="G3" s="334"/>
      <c r="H3" s="334"/>
    </row>
    <row r="4" spans="2:9" ht="20.25" x14ac:dyDescent="0.3">
      <c r="B4" s="1064" t="s">
        <v>742</v>
      </c>
      <c r="C4" s="783"/>
      <c r="D4" s="1065"/>
      <c r="E4" s="1065"/>
      <c r="F4" s="1065"/>
      <c r="G4" s="1065"/>
      <c r="H4" s="1065"/>
      <c r="I4" s="786"/>
    </row>
    <row r="5" spans="2:9" ht="44.25" customHeight="1" x14ac:dyDescent="0.25">
      <c r="B5" s="1339" t="s">
        <v>847</v>
      </c>
      <c r="C5" s="1339" t="s">
        <v>848</v>
      </c>
      <c r="D5" s="1341" t="s">
        <v>849</v>
      </c>
      <c r="E5" s="1228"/>
      <c r="F5" s="1339" t="s">
        <v>850</v>
      </c>
      <c r="G5" s="1339" t="s">
        <v>851</v>
      </c>
      <c r="H5" s="1339" t="s">
        <v>852</v>
      </c>
      <c r="I5" s="1339" t="s">
        <v>853</v>
      </c>
    </row>
    <row r="6" spans="2:9" ht="56.25" customHeight="1" x14ac:dyDescent="0.25">
      <c r="B6" s="1340"/>
      <c r="C6" s="1340"/>
      <c r="D6" s="852"/>
      <c r="E6" s="849" t="s">
        <v>854</v>
      </c>
      <c r="F6" s="1340"/>
      <c r="G6" s="1340"/>
      <c r="H6" s="1340"/>
      <c r="I6" s="1340"/>
    </row>
    <row r="7" spans="2:9" x14ac:dyDescent="0.25">
      <c r="B7" s="39" t="s">
        <v>68</v>
      </c>
      <c r="C7" s="39" t="s">
        <v>69</v>
      </c>
      <c r="D7" s="270" t="s">
        <v>70</v>
      </c>
      <c r="E7" s="270" t="s">
        <v>855</v>
      </c>
      <c r="F7" s="270" t="s">
        <v>72</v>
      </c>
      <c r="G7" s="270" t="s">
        <v>580</v>
      </c>
      <c r="H7" s="270" t="s">
        <v>214</v>
      </c>
      <c r="I7" s="270" t="s">
        <v>257</v>
      </c>
    </row>
    <row r="8" spans="2:9" x14ac:dyDescent="0.25">
      <c r="B8" s="1505" t="s">
        <v>856</v>
      </c>
      <c r="C8" s="338" t="s">
        <v>763</v>
      </c>
      <c r="D8" s="341">
        <v>31</v>
      </c>
      <c r="E8" s="342">
        <v>0</v>
      </c>
      <c r="F8" s="1081">
        <v>0</v>
      </c>
      <c r="G8" s="1081">
        <v>7.9823688893000005E-4</v>
      </c>
      <c r="H8" s="1081">
        <v>8.7619354839000001E-4</v>
      </c>
      <c r="I8" s="1081">
        <v>0</v>
      </c>
    </row>
    <row r="9" spans="2:9" x14ac:dyDescent="0.25">
      <c r="B9" s="1506"/>
      <c r="C9" s="340" t="s">
        <v>764</v>
      </c>
      <c r="D9" s="342">
        <v>22</v>
      </c>
      <c r="E9" s="342">
        <v>0</v>
      </c>
      <c r="F9" s="1081">
        <v>0</v>
      </c>
      <c r="G9" s="1081">
        <v>7.4671195211000005E-4</v>
      </c>
      <c r="H9" s="1081">
        <v>7.1618181817999997E-4</v>
      </c>
      <c r="I9" s="1081">
        <v>0</v>
      </c>
    </row>
    <row r="10" spans="2:9" x14ac:dyDescent="0.25">
      <c r="B10" s="1506"/>
      <c r="C10" s="340" t="s">
        <v>765</v>
      </c>
      <c r="D10" s="342">
        <v>9</v>
      </c>
      <c r="E10" s="342">
        <v>0</v>
      </c>
      <c r="F10" s="1081">
        <v>0</v>
      </c>
      <c r="G10" s="1081">
        <v>1.3959302861699999E-3</v>
      </c>
      <c r="H10" s="1081">
        <v>1.2673333333299999E-3</v>
      </c>
      <c r="I10" s="1081">
        <v>0</v>
      </c>
    </row>
    <row r="11" spans="2:9" x14ac:dyDescent="0.25">
      <c r="B11" s="1506"/>
      <c r="C11" s="338" t="s">
        <v>766</v>
      </c>
      <c r="D11" s="342">
        <v>698</v>
      </c>
      <c r="E11" s="341">
        <v>2</v>
      </c>
      <c r="F11" s="1081">
        <v>2.8653295128899998E-3</v>
      </c>
      <c r="G11" s="1081">
        <v>1.8968523740700001E-3</v>
      </c>
      <c r="H11" s="1081">
        <v>2.1149942693400002E-3</v>
      </c>
      <c r="I11" s="1081">
        <v>7.5930144267000003E-4</v>
      </c>
    </row>
    <row r="12" spans="2:9" x14ac:dyDescent="0.25">
      <c r="B12" s="1506"/>
      <c r="C12" s="338" t="s">
        <v>767</v>
      </c>
      <c r="D12" s="342">
        <v>490</v>
      </c>
      <c r="E12" s="342">
        <v>0</v>
      </c>
      <c r="F12" s="1081">
        <v>0</v>
      </c>
      <c r="G12" s="1081">
        <v>3.7287710727399999E-3</v>
      </c>
      <c r="H12" s="1081">
        <v>3.6976346938799999E-3</v>
      </c>
      <c r="I12" s="1081">
        <v>2.4055809477999999E-4</v>
      </c>
    </row>
    <row r="13" spans="2:9" x14ac:dyDescent="0.25">
      <c r="B13" s="1506"/>
      <c r="C13" s="338" t="s">
        <v>768</v>
      </c>
      <c r="D13" s="342">
        <v>471</v>
      </c>
      <c r="E13" s="342">
        <v>0</v>
      </c>
      <c r="F13" s="1081">
        <v>0</v>
      </c>
      <c r="G13" s="1081">
        <v>6.1073009193900003E-3</v>
      </c>
      <c r="H13" s="1081">
        <v>6.2127048832299999E-3</v>
      </c>
      <c r="I13" s="1081">
        <v>1.03341370996E-3</v>
      </c>
    </row>
    <row r="14" spans="2:9" x14ac:dyDescent="0.25">
      <c r="B14" s="1506"/>
      <c r="C14" s="338" t="s">
        <v>769</v>
      </c>
      <c r="D14" s="342">
        <v>1767</v>
      </c>
      <c r="E14" s="342">
        <v>4</v>
      </c>
      <c r="F14" s="1081">
        <v>2.2637238256899999E-3</v>
      </c>
      <c r="G14" s="1081">
        <v>1.5779132322379999E-2</v>
      </c>
      <c r="H14" s="1081">
        <v>1.4171454442560001E-2</v>
      </c>
      <c r="I14" s="1081">
        <v>2.0899515131200001E-3</v>
      </c>
    </row>
    <row r="15" spans="2:9" x14ac:dyDescent="0.25">
      <c r="B15" s="1506"/>
      <c r="C15" s="340" t="s">
        <v>770</v>
      </c>
      <c r="D15" s="342">
        <v>1394</v>
      </c>
      <c r="E15" s="342">
        <v>4</v>
      </c>
      <c r="F15" s="1081">
        <v>2.86944045911E-3</v>
      </c>
      <c r="G15" s="1081">
        <v>1.262776684721E-2</v>
      </c>
      <c r="H15" s="1081">
        <v>1.232412553802E-2</v>
      </c>
      <c r="I15" s="1081">
        <v>1.9056693663600001E-3</v>
      </c>
    </row>
    <row r="16" spans="2:9" x14ac:dyDescent="0.25">
      <c r="B16" s="1506"/>
      <c r="C16" s="340" t="s">
        <v>771</v>
      </c>
      <c r="D16" s="342">
        <v>373</v>
      </c>
      <c r="E16" s="342">
        <v>0</v>
      </c>
      <c r="F16" s="1081">
        <v>0</v>
      </c>
      <c r="G16" s="1081">
        <v>2.1881039236830001E-2</v>
      </c>
      <c r="H16" s="1081">
        <v>2.1075412868629999E-2</v>
      </c>
      <c r="I16" s="1081">
        <v>2.5238362310700002E-3</v>
      </c>
    </row>
    <row r="17" spans="2:9" x14ac:dyDescent="0.25">
      <c r="B17" s="1506"/>
      <c r="C17" s="338" t="s">
        <v>772</v>
      </c>
      <c r="D17" s="342">
        <v>748</v>
      </c>
      <c r="E17" s="342">
        <v>2</v>
      </c>
      <c r="F17" s="1081">
        <v>2.6737967914399999E-3</v>
      </c>
      <c r="G17" s="1081">
        <v>3.8427273217950003E-2</v>
      </c>
      <c r="H17" s="1081">
        <v>4.2669070855620002E-2</v>
      </c>
      <c r="I17" s="1081">
        <v>3.10739949505E-3</v>
      </c>
    </row>
    <row r="18" spans="2:9" x14ac:dyDescent="0.25">
      <c r="B18" s="1506"/>
      <c r="C18" s="340" t="s">
        <v>773</v>
      </c>
      <c r="D18" s="342">
        <v>544</v>
      </c>
      <c r="E18" s="342">
        <v>2</v>
      </c>
      <c r="F18" s="1081">
        <v>3.6764705882399999E-3</v>
      </c>
      <c r="G18" s="1081">
        <v>3.4926073668659997E-2</v>
      </c>
      <c r="H18" s="1081">
        <v>3.2111979779410001E-2</v>
      </c>
      <c r="I18" s="1081">
        <v>3.46706290243E-3</v>
      </c>
    </row>
    <row r="19" spans="2:9" x14ac:dyDescent="0.25">
      <c r="B19" s="1506"/>
      <c r="C19" s="340" t="s">
        <v>774</v>
      </c>
      <c r="D19" s="342">
        <v>204</v>
      </c>
      <c r="E19" s="342">
        <v>0</v>
      </c>
      <c r="F19" s="1081">
        <v>0</v>
      </c>
      <c r="G19" s="1081">
        <v>6.572879295853E-2</v>
      </c>
      <c r="H19" s="1081">
        <v>7.0821313725489998E-2</v>
      </c>
      <c r="I19" s="1081">
        <v>1.8001800179999999E-3</v>
      </c>
    </row>
    <row r="20" spans="2:9" x14ac:dyDescent="0.25">
      <c r="B20" s="1506"/>
      <c r="C20" s="338" t="s">
        <v>775</v>
      </c>
      <c r="D20" s="342">
        <v>124</v>
      </c>
      <c r="E20" s="342">
        <v>7</v>
      </c>
      <c r="F20" s="1081">
        <v>5.6451612903230003E-2</v>
      </c>
      <c r="G20" s="1081">
        <v>0.23943086596155</v>
      </c>
      <c r="H20" s="1081">
        <v>0.27454941935484001</v>
      </c>
      <c r="I20" s="1081">
        <v>4.2553191489360001E-2</v>
      </c>
    </row>
    <row r="21" spans="2:9" x14ac:dyDescent="0.25">
      <c r="B21" s="1506"/>
      <c r="C21" s="340" t="s">
        <v>776</v>
      </c>
      <c r="D21" s="342">
        <v>76</v>
      </c>
      <c r="E21" s="342">
        <v>2</v>
      </c>
      <c r="F21" s="1081">
        <v>2.6315789473680001E-2</v>
      </c>
      <c r="G21" s="1081">
        <v>0.1395351566477</v>
      </c>
      <c r="H21" s="1081">
        <v>0.14363882894737001</v>
      </c>
      <c r="I21" s="1081">
        <v>7.0298769771499998E-3</v>
      </c>
    </row>
    <row r="22" spans="2:9" x14ac:dyDescent="0.25">
      <c r="B22" s="1506"/>
      <c r="C22" s="340" t="s">
        <v>777</v>
      </c>
      <c r="D22" s="342">
        <v>13</v>
      </c>
      <c r="E22" s="342">
        <v>1</v>
      </c>
      <c r="F22" s="1081">
        <v>7.6923076923079994E-2</v>
      </c>
      <c r="G22" s="1081">
        <v>0.20911194752012</v>
      </c>
      <c r="H22" s="1081">
        <v>0.25385876923077</v>
      </c>
      <c r="I22" s="1081">
        <v>5.147058823529E-2</v>
      </c>
    </row>
    <row r="23" spans="2:9" x14ac:dyDescent="0.25">
      <c r="B23" s="1506"/>
      <c r="C23" s="340" t="s">
        <v>778</v>
      </c>
      <c r="D23" s="342">
        <v>35</v>
      </c>
      <c r="E23" s="342">
        <v>4</v>
      </c>
      <c r="F23" s="1081">
        <v>0.11428571428570999</v>
      </c>
      <c r="G23" s="1081">
        <v>0.54715270596078003</v>
      </c>
      <c r="H23" s="1081">
        <v>0.56649751428571005</v>
      </c>
      <c r="I23" s="1081">
        <v>0.10992907801418</v>
      </c>
    </row>
    <row r="24" spans="2:9" x14ac:dyDescent="0.25">
      <c r="B24" s="1507"/>
      <c r="C24" s="338" t="s">
        <v>780</v>
      </c>
      <c r="D24" s="342">
        <v>37</v>
      </c>
      <c r="E24" s="342">
        <v>0</v>
      </c>
      <c r="F24" s="1081">
        <v>0</v>
      </c>
      <c r="G24" s="1081">
        <v>1</v>
      </c>
      <c r="H24" s="1081">
        <v>1</v>
      </c>
      <c r="I24" s="1081">
        <v>3.2051282051280001E-2</v>
      </c>
    </row>
    <row r="25" spans="2:9" x14ac:dyDescent="0.25">
      <c r="B25" s="1505" t="s">
        <v>1581</v>
      </c>
      <c r="C25" s="338" t="s">
        <v>763</v>
      </c>
      <c r="D25" s="341">
        <v>7</v>
      </c>
      <c r="E25" s="342">
        <v>0</v>
      </c>
      <c r="F25" s="1081">
        <v>0</v>
      </c>
      <c r="G25" s="1081">
        <v>7.5000000000000002E-4</v>
      </c>
      <c r="H25" s="1081">
        <v>7.5000000000000002E-4</v>
      </c>
      <c r="I25" s="1081">
        <v>0</v>
      </c>
    </row>
    <row r="26" spans="2:9" x14ac:dyDescent="0.25">
      <c r="B26" s="1506"/>
      <c r="C26" s="340" t="s">
        <v>764</v>
      </c>
      <c r="D26" s="342">
        <v>7</v>
      </c>
      <c r="E26" s="342">
        <v>0</v>
      </c>
      <c r="F26" s="1081">
        <v>0</v>
      </c>
      <c r="G26" s="1081">
        <v>7.5000000000000002E-4</v>
      </c>
      <c r="H26" s="1081">
        <v>7.5000000000000002E-4</v>
      </c>
      <c r="I26" s="1081">
        <v>0</v>
      </c>
    </row>
    <row r="27" spans="2:9" x14ac:dyDescent="0.25">
      <c r="B27" s="1506"/>
      <c r="C27" s="340" t="s">
        <v>765</v>
      </c>
      <c r="D27" s="342">
        <v>0</v>
      </c>
      <c r="E27" s="342">
        <v>0</v>
      </c>
      <c r="F27" s="1081">
        <v>0</v>
      </c>
      <c r="G27" s="1081">
        <v>0</v>
      </c>
      <c r="H27" s="1081">
        <v>0</v>
      </c>
      <c r="I27" s="1081">
        <v>0</v>
      </c>
    </row>
    <row r="28" spans="2:9" x14ac:dyDescent="0.25">
      <c r="B28" s="1506"/>
      <c r="C28" s="338" t="s">
        <v>766</v>
      </c>
      <c r="D28" s="342">
        <v>15</v>
      </c>
      <c r="E28" s="341">
        <v>0</v>
      </c>
      <c r="F28" s="1081">
        <v>0</v>
      </c>
      <c r="G28" s="1081">
        <v>2.0683062748100001E-3</v>
      </c>
      <c r="H28" s="1081">
        <v>1.9536666666700002E-3</v>
      </c>
      <c r="I28" s="1081">
        <v>0</v>
      </c>
    </row>
    <row r="29" spans="2:9" x14ac:dyDescent="0.25">
      <c r="B29" s="1506"/>
      <c r="C29" s="338" t="s">
        <v>767</v>
      </c>
      <c r="D29" s="342">
        <v>27</v>
      </c>
      <c r="E29" s="342">
        <v>0</v>
      </c>
      <c r="F29" s="1081">
        <v>0</v>
      </c>
      <c r="G29" s="1081">
        <v>3.8349375987899999E-3</v>
      </c>
      <c r="H29" s="1081">
        <v>3.52544444444E-3</v>
      </c>
      <c r="I29" s="1081">
        <v>0</v>
      </c>
    </row>
    <row r="30" spans="2:9" x14ac:dyDescent="0.25">
      <c r="B30" s="1506"/>
      <c r="C30" s="338" t="s">
        <v>768</v>
      </c>
      <c r="D30" s="342">
        <v>17</v>
      </c>
      <c r="E30" s="342">
        <v>0</v>
      </c>
      <c r="F30" s="1081">
        <v>0</v>
      </c>
      <c r="G30" s="1081">
        <v>5.7056587252799999E-3</v>
      </c>
      <c r="H30" s="1081">
        <v>6.1395294117599997E-3</v>
      </c>
      <c r="I30" s="1081">
        <v>3.9525691699599996E-3</v>
      </c>
    </row>
    <row r="31" spans="2:9" x14ac:dyDescent="0.25">
      <c r="B31" s="1506"/>
      <c r="C31" s="338" t="s">
        <v>769</v>
      </c>
      <c r="D31" s="342">
        <v>171</v>
      </c>
      <c r="E31" s="342">
        <v>0</v>
      </c>
      <c r="F31" s="1081">
        <v>0</v>
      </c>
      <c r="G31" s="1081">
        <v>1.218062633826E-2</v>
      </c>
      <c r="H31" s="1081">
        <v>1.3981315789469999E-2</v>
      </c>
      <c r="I31" s="1081">
        <v>0</v>
      </c>
    </row>
    <row r="32" spans="2:9" x14ac:dyDescent="0.25">
      <c r="B32" s="1506"/>
      <c r="C32" s="340" t="s">
        <v>770</v>
      </c>
      <c r="D32" s="342">
        <v>134</v>
      </c>
      <c r="E32" s="342">
        <v>0</v>
      </c>
      <c r="F32" s="1081">
        <v>0</v>
      </c>
      <c r="G32" s="1081">
        <v>9.5597019723400005E-3</v>
      </c>
      <c r="H32" s="1081">
        <v>1.218473880597E-2</v>
      </c>
      <c r="I32" s="1081">
        <v>0</v>
      </c>
    </row>
    <row r="33" spans="2:9" x14ac:dyDescent="0.25">
      <c r="B33" s="1506"/>
      <c r="C33" s="340" t="s">
        <v>771</v>
      </c>
      <c r="D33" s="342">
        <v>37</v>
      </c>
      <c r="E33" s="342">
        <v>0</v>
      </c>
      <c r="F33" s="1081">
        <v>0</v>
      </c>
      <c r="G33" s="1081">
        <v>1.9861614389589999E-2</v>
      </c>
      <c r="H33" s="1081">
        <v>2.0487837837840001E-2</v>
      </c>
      <c r="I33" s="1081">
        <v>0</v>
      </c>
    </row>
    <row r="34" spans="2:9" x14ac:dyDescent="0.25">
      <c r="B34" s="1506"/>
      <c r="C34" s="338" t="s">
        <v>772</v>
      </c>
      <c r="D34" s="342">
        <v>67</v>
      </c>
      <c r="E34" s="342">
        <v>1</v>
      </c>
      <c r="F34" s="1081">
        <v>1.4925373134330001E-2</v>
      </c>
      <c r="G34" s="1081">
        <v>3.8557076104809997E-2</v>
      </c>
      <c r="H34" s="1081">
        <v>4.498362686567E-2</v>
      </c>
      <c r="I34" s="1081">
        <v>1.046025104603E-2</v>
      </c>
    </row>
    <row r="35" spans="2:9" x14ac:dyDescent="0.25">
      <c r="B35" s="1506"/>
      <c r="C35" s="340" t="s">
        <v>773</v>
      </c>
      <c r="D35" s="342">
        <v>46</v>
      </c>
      <c r="E35" s="342">
        <v>1</v>
      </c>
      <c r="F35" s="1081">
        <v>2.1739130434779999E-2</v>
      </c>
      <c r="G35" s="1081">
        <v>3.626397219962E-2</v>
      </c>
      <c r="H35" s="1081">
        <v>3.515213043478E-2</v>
      </c>
      <c r="I35" s="1081">
        <v>9.4339622641499993E-3</v>
      </c>
    </row>
    <row r="36" spans="2:9" x14ac:dyDescent="0.25">
      <c r="B36" s="1506"/>
      <c r="C36" s="340" t="s">
        <v>774</v>
      </c>
      <c r="D36" s="342">
        <v>21</v>
      </c>
      <c r="E36" s="342">
        <v>0</v>
      </c>
      <c r="F36" s="1081">
        <v>0</v>
      </c>
      <c r="G36" s="1081">
        <v>6.7576042197719996E-2</v>
      </c>
      <c r="H36" s="1081">
        <v>6.651928571429E-2</v>
      </c>
      <c r="I36" s="1081">
        <v>1.2500000000000001E-2</v>
      </c>
    </row>
    <row r="37" spans="2:9" x14ac:dyDescent="0.25">
      <c r="B37" s="1506"/>
      <c r="C37" s="338" t="s">
        <v>775</v>
      </c>
      <c r="D37" s="342">
        <v>25</v>
      </c>
      <c r="E37" s="342">
        <v>2</v>
      </c>
      <c r="F37" s="1081">
        <v>0.08</v>
      </c>
      <c r="G37" s="1081">
        <v>0.53185530299107997</v>
      </c>
      <c r="H37" s="1081">
        <v>0.39973436000000001</v>
      </c>
      <c r="I37" s="1081">
        <v>4.4871794871790001E-2</v>
      </c>
    </row>
    <row r="38" spans="2:9" x14ac:dyDescent="0.25">
      <c r="B38" s="1506"/>
      <c r="C38" s="340" t="s">
        <v>776</v>
      </c>
      <c r="D38" s="342">
        <v>4</v>
      </c>
      <c r="E38" s="342">
        <v>0</v>
      </c>
      <c r="F38" s="1081">
        <v>0</v>
      </c>
      <c r="G38" s="1081">
        <v>0.13275544227318001</v>
      </c>
      <c r="H38" s="1081">
        <v>0.1318445</v>
      </c>
      <c r="I38" s="1081">
        <v>1.7241379310340001E-2</v>
      </c>
    </row>
    <row r="39" spans="2:9" x14ac:dyDescent="0.25">
      <c r="B39" s="1506"/>
      <c r="C39" s="340" t="s">
        <v>777</v>
      </c>
      <c r="D39" s="342">
        <v>11</v>
      </c>
      <c r="E39" s="342">
        <v>0</v>
      </c>
      <c r="F39" s="1081">
        <v>0</v>
      </c>
      <c r="G39" s="1081">
        <v>0.28835512753069997</v>
      </c>
      <c r="H39" s="1081">
        <v>0.28572181818182002</v>
      </c>
      <c r="I39" s="1081">
        <v>2.6315789473680001E-2</v>
      </c>
    </row>
    <row r="40" spans="2:9" x14ac:dyDescent="0.25">
      <c r="B40" s="1506"/>
      <c r="C40" s="340" t="s">
        <v>778</v>
      </c>
      <c r="D40" s="342">
        <v>10</v>
      </c>
      <c r="E40" s="342">
        <v>2</v>
      </c>
      <c r="F40" s="1081">
        <v>0.2</v>
      </c>
      <c r="G40" s="1081">
        <v>0.73361780958627998</v>
      </c>
      <c r="H40" s="1081">
        <v>0.63230410000000004</v>
      </c>
      <c r="I40" s="1081">
        <v>8.3333333333329998E-2</v>
      </c>
    </row>
    <row r="41" spans="2:9" x14ac:dyDescent="0.25">
      <c r="B41" s="1507"/>
      <c r="C41" s="338" t="s">
        <v>780</v>
      </c>
      <c r="D41" s="342">
        <v>13</v>
      </c>
      <c r="E41" s="342">
        <v>0</v>
      </c>
      <c r="F41" s="1081">
        <v>0</v>
      </c>
      <c r="G41" s="1081">
        <v>1</v>
      </c>
      <c r="H41" s="1081">
        <v>1</v>
      </c>
      <c r="I41" s="1081">
        <v>0</v>
      </c>
    </row>
    <row r="42" spans="2:9" x14ac:dyDescent="0.25">
      <c r="B42" s="1505" t="s">
        <v>859</v>
      </c>
      <c r="C42" s="338" t="s">
        <v>763</v>
      </c>
      <c r="D42" s="341">
        <v>12</v>
      </c>
      <c r="E42" s="342">
        <v>0</v>
      </c>
      <c r="F42" s="1081">
        <v>0</v>
      </c>
      <c r="G42" s="1081">
        <v>2.9999999999999997E-4</v>
      </c>
      <c r="H42" s="1081">
        <v>2.9999999999999997E-4</v>
      </c>
      <c r="I42" s="1081">
        <v>0</v>
      </c>
    </row>
    <row r="43" spans="2:9" x14ac:dyDescent="0.25">
      <c r="B43" s="1506"/>
      <c r="C43" s="340" t="s">
        <v>764</v>
      </c>
      <c r="D43" s="342">
        <v>12</v>
      </c>
      <c r="E43" s="342">
        <v>0</v>
      </c>
      <c r="F43" s="1081">
        <v>0</v>
      </c>
      <c r="G43" s="1081">
        <v>2.9999999999999997E-4</v>
      </c>
      <c r="H43" s="1081">
        <v>2.9999999999999997E-4</v>
      </c>
      <c r="I43" s="1081">
        <v>0</v>
      </c>
    </row>
    <row r="44" spans="2:9" x14ac:dyDescent="0.25">
      <c r="B44" s="1506"/>
      <c r="C44" s="340" t="s">
        <v>765</v>
      </c>
      <c r="D44" s="342">
        <v>0</v>
      </c>
      <c r="E44" s="342">
        <v>0</v>
      </c>
      <c r="F44" s="1081">
        <v>0</v>
      </c>
      <c r="G44" s="1081">
        <v>0</v>
      </c>
      <c r="H44" s="1081">
        <v>0</v>
      </c>
      <c r="I44" s="1081">
        <v>0</v>
      </c>
    </row>
    <row r="45" spans="2:9" x14ac:dyDescent="0.25">
      <c r="B45" s="1506"/>
      <c r="C45" s="338" t="s">
        <v>766</v>
      </c>
      <c r="D45" s="342">
        <v>197</v>
      </c>
      <c r="E45" s="341">
        <v>2</v>
      </c>
      <c r="F45" s="1081">
        <v>1.0152284263960001E-2</v>
      </c>
      <c r="G45" s="1081">
        <v>2.33580477397E-3</v>
      </c>
      <c r="H45" s="1081">
        <v>2.3404517766499999E-3</v>
      </c>
      <c r="I45" s="1081">
        <v>4.4247787610599996E-3</v>
      </c>
    </row>
    <row r="46" spans="2:9" x14ac:dyDescent="0.25">
      <c r="B46" s="1506"/>
      <c r="C46" s="338" t="s">
        <v>767</v>
      </c>
      <c r="D46" s="342">
        <v>3660</v>
      </c>
      <c r="E46" s="342">
        <v>5</v>
      </c>
      <c r="F46" s="1081">
        <v>1.36612021858E-3</v>
      </c>
      <c r="G46" s="1081">
        <v>4.1714683718800001E-3</v>
      </c>
      <c r="H46" s="1081">
        <v>4.1503273223999996E-3</v>
      </c>
      <c r="I46" s="1081">
        <v>3.7237475795600002E-3</v>
      </c>
    </row>
    <row r="47" spans="2:9" x14ac:dyDescent="0.25">
      <c r="B47" s="1506"/>
      <c r="C47" s="338" t="s">
        <v>768</v>
      </c>
      <c r="D47" s="342">
        <v>49936</v>
      </c>
      <c r="E47" s="342">
        <v>119</v>
      </c>
      <c r="F47" s="1081">
        <v>2.38305030439E-3</v>
      </c>
      <c r="G47" s="1081">
        <v>6.1343349421299999E-3</v>
      </c>
      <c r="H47" s="1081">
        <v>6.0518615828299999E-3</v>
      </c>
      <c r="I47" s="1081">
        <v>5.2399641214900001E-3</v>
      </c>
    </row>
    <row r="48" spans="2:9" x14ac:dyDescent="0.25">
      <c r="B48" s="1506"/>
      <c r="C48" s="338" t="s">
        <v>769</v>
      </c>
      <c r="D48" s="342">
        <v>92047</v>
      </c>
      <c r="E48" s="342">
        <v>218</v>
      </c>
      <c r="F48" s="1081">
        <v>2.3683552967499999E-3</v>
      </c>
      <c r="G48" s="1081">
        <v>1.2289396595140001E-2</v>
      </c>
      <c r="H48" s="1081">
        <v>1.191441733028E-2</v>
      </c>
      <c r="I48" s="1081">
        <v>5.95171428628E-3</v>
      </c>
    </row>
    <row r="49" spans="2:9" x14ac:dyDescent="0.25">
      <c r="B49" s="1506"/>
      <c r="C49" s="340" t="s">
        <v>770</v>
      </c>
      <c r="D49" s="342">
        <v>81724</v>
      </c>
      <c r="E49" s="342">
        <v>174</v>
      </c>
      <c r="F49" s="1081">
        <v>2.1291175175000001E-3</v>
      </c>
      <c r="G49" s="1081">
        <v>1.098453313449E-2</v>
      </c>
      <c r="H49" s="1081">
        <v>1.0812493991979999E-2</v>
      </c>
      <c r="I49" s="1081">
        <v>5.9131172807100002E-3</v>
      </c>
    </row>
    <row r="50" spans="2:9" x14ac:dyDescent="0.25">
      <c r="B50" s="1506"/>
      <c r="C50" s="340" t="s">
        <v>771</v>
      </c>
      <c r="D50" s="342">
        <v>10323</v>
      </c>
      <c r="E50" s="342">
        <v>44</v>
      </c>
      <c r="F50" s="1081">
        <v>4.2623268429699997E-3</v>
      </c>
      <c r="G50" s="1081">
        <v>2.0654538000750001E-2</v>
      </c>
      <c r="H50" s="1081">
        <v>2.0638003777969999E-2</v>
      </c>
      <c r="I50" s="1081">
        <v>6.1584969769600002E-3</v>
      </c>
    </row>
    <row r="51" spans="2:9" x14ac:dyDescent="0.25">
      <c r="B51" s="1506"/>
      <c r="C51" s="338" t="s">
        <v>772</v>
      </c>
      <c r="D51" s="342">
        <v>11002</v>
      </c>
      <c r="E51" s="342">
        <v>131</v>
      </c>
      <c r="F51" s="1081">
        <v>1.190692601345E-2</v>
      </c>
      <c r="G51" s="1081">
        <v>4.5989597851900002E-2</v>
      </c>
      <c r="H51" s="1081">
        <v>4.3755967551359999E-2</v>
      </c>
      <c r="I51" s="1081">
        <v>1.5263793182479999E-2</v>
      </c>
    </row>
    <row r="52" spans="2:9" x14ac:dyDescent="0.25">
      <c r="B52" s="1506"/>
      <c r="C52" s="340" t="s">
        <v>773</v>
      </c>
      <c r="D52" s="342">
        <v>7479</v>
      </c>
      <c r="E52" s="342">
        <v>65</v>
      </c>
      <c r="F52" s="1081">
        <v>8.6910014707800003E-3</v>
      </c>
      <c r="G52" s="1081">
        <v>3.3411409312279997E-2</v>
      </c>
      <c r="H52" s="1081">
        <v>3.2861485626420002E-2</v>
      </c>
      <c r="I52" s="1081">
        <v>1.191160220994E-2</v>
      </c>
    </row>
    <row r="53" spans="2:9" x14ac:dyDescent="0.25">
      <c r="B53" s="1506"/>
      <c r="C53" s="340" t="s">
        <v>774</v>
      </c>
      <c r="D53" s="342">
        <v>3523</v>
      </c>
      <c r="E53" s="342">
        <v>66</v>
      </c>
      <c r="F53" s="1081">
        <v>1.873403349418E-2</v>
      </c>
      <c r="G53" s="1081">
        <v>6.8332636576369996E-2</v>
      </c>
      <c r="H53" s="1081">
        <v>6.6883935282430002E-2</v>
      </c>
      <c r="I53" s="1081">
        <v>2.2773404623989999E-2</v>
      </c>
    </row>
    <row r="54" spans="2:9" x14ac:dyDescent="0.25">
      <c r="B54" s="1506"/>
      <c r="C54" s="338" t="s">
        <v>775</v>
      </c>
      <c r="D54" s="342">
        <v>3180</v>
      </c>
      <c r="E54" s="342">
        <v>249</v>
      </c>
      <c r="F54" s="1081">
        <v>7.8301886792449996E-2</v>
      </c>
      <c r="G54" s="1081">
        <v>0.23948783198029999</v>
      </c>
      <c r="H54" s="1081">
        <v>0.24732672358489999</v>
      </c>
      <c r="I54" s="1081">
        <v>9.0818363273449998E-2</v>
      </c>
    </row>
    <row r="55" spans="2:9" x14ac:dyDescent="0.25">
      <c r="B55" s="1506"/>
      <c r="C55" s="340" t="s">
        <v>776</v>
      </c>
      <c r="D55" s="342">
        <v>1082</v>
      </c>
      <c r="E55" s="342">
        <v>40</v>
      </c>
      <c r="F55" s="1081">
        <v>3.69685767098E-2</v>
      </c>
      <c r="G55" s="1081">
        <v>0.12770764654203001</v>
      </c>
      <c r="H55" s="1081">
        <v>0.12842604713493999</v>
      </c>
      <c r="I55" s="1081">
        <v>3.89503895039E-2</v>
      </c>
    </row>
    <row r="56" spans="2:9" x14ac:dyDescent="0.25">
      <c r="B56" s="1506"/>
      <c r="C56" s="340" t="s">
        <v>777</v>
      </c>
      <c r="D56" s="342">
        <v>1215</v>
      </c>
      <c r="E56" s="342">
        <v>81</v>
      </c>
      <c r="F56" s="1081">
        <v>6.6666666666669996E-2</v>
      </c>
      <c r="G56" s="1081">
        <v>0.23261522449366001</v>
      </c>
      <c r="H56" s="1081">
        <v>0.22882678024691</v>
      </c>
      <c r="I56" s="1081">
        <v>0.10191769015298</v>
      </c>
    </row>
    <row r="57" spans="2:9" x14ac:dyDescent="0.25">
      <c r="B57" s="1506"/>
      <c r="C57" s="340" t="s">
        <v>778</v>
      </c>
      <c r="D57" s="342">
        <v>883</v>
      </c>
      <c r="E57" s="342">
        <v>128</v>
      </c>
      <c r="F57" s="1081">
        <v>0.14496036240091001</v>
      </c>
      <c r="G57" s="1081">
        <v>0.40491717567888003</v>
      </c>
      <c r="H57" s="1081">
        <v>0.41847956964892002</v>
      </c>
      <c r="I57" s="1081">
        <v>0.17133038782523</v>
      </c>
    </row>
    <row r="58" spans="2:9" x14ac:dyDescent="0.25">
      <c r="B58" s="1507"/>
      <c r="C58" s="338" t="s">
        <v>780</v>
      </c>
      <c r="D58" s="342">
        <v>2715</v>
      </c>
      <c r="E58" s="342">
        <v>17</v>
      </c>
      <c r="F58" s="1081">
        <v>6.2615101289100004E-3</v>
      </c>
      <c r="G58" s="1081">
        <v>1</v>
      </c>
      <c r="H58" s="1081">
        <v>1</v>
      </c>
      <c r="I58" s="1081">
        <v>2.865478795457E-2</v>
      </c>
    </row>
    <row r="59" spans="2:9" ht="15" customHeight="1" x14ac:dyDescent="0.25">
      <c r="B59" s="1505" t="s">
        <v>860</v>
      </c>
      <c r="C59" s="338" t="s">
        <v>763</v>
      </c>
      <c r="D59" s="341">
        <v>34</v>
      </c>
      <c r="E59" s="342">
        <v>0</v>
      </c>
      <c r="F59" s="1081">
        <v>0</v>
      </c>
      <c r="G59" s="1081">
        <v>8.9614612210000004E-4</v>
      </c>
      <c r="H59" s="1081">
        <v>8.5444117647000002E-4</v>
      </c>
      <c r="I59" s="1081">
        <v>5.9171597633100002E-3</v>
      </c>
    </row>
    <row r="60" spans="2:9" x14ac:dyDescent="0.25">
      <c r="B60" s="1506"/>
      <c r="C60" s="340" t="s">
        <v>764</v>
      </c>
      <c r="D60" s="342">
        <v>24</v>
      </c>
      <c r="E60" s="342">
        <v>0</v>
      </c>
      <c r="F60" s="1081">
        <v>0</v>
      </c>
      <c r="G60" s="1081">
        <v>7.6394814278999996E-4</v>
      </c>
      <c r="H60" s="1081">
        <v>6.9925E-4</v>
      </c>
      <c r="I60" s="1081">
        <v>0</v>
      </c>
    </row>
    <row r="61" spans="2:9" x14ac:dyDescent="0.25">
      <c r="B61" s="1506"/>
      <c r="C61" s="340" t="s">
        <v>765</v>
      </c>
      <c r="D61" s="342">
        <v>10</v>
      </c>
      <c r="E61" s="342">
        <v>0</v>
      </c>
      <c r="F61" s="1081">
        <v>0</v>
      </c>
      <c r="G61" s="1081">
        <v>1.19741818825E-3</v>
      </c>
      <c r="H61" s="1081">
        <v>1.2269E-3</v>
      </c>
      <c r="I61" s="1081">
        <v>7.46268656716E-3</v>
      </c>
    </row>
    <row r="62" spans="2:9" x14ac:dyDescent="0.25">
      <c r="B62" s="1506"/>
      <c r="C62" s="338" t="s">
        <v>766</v>
      </c>
      <c r="D62" s="342">
        <v>188</v>
      </c>
      <c r="E62" s="341">
        <v>0</v>
      </c>
      <c r="F62" s="1081">
        <v>0</v>
      </c>
      <c r="G62" s="1081">
        <v>1.7414750926999999E-3</v>
      </c>
      <c r="H62" s="1081">
        <v>1.96896808511E-3</v>
      </c>
      <c r="I62" s="1081">
        <v>0</v>
      </c>
    </row>
    <row r="63" spans="2:9" x14ac:dyDescent="0.25">
      <c r="B63" s="1506"/>
      <c r="C63" s="338" t="s">
        <v>767</v>
      </c>
      <c r="D63" s="342">
        <v>545</v>
      </c>
      <c r="E63" s="342">
        <v>0</v>
      </c>
      <c r="F63" s="1081">
        <v>0</v>
      </c>
      <c r="G63" s="1081">
        <v>4.2125103951200001E-3</v>
      </c>
      <c r="H63" s="1081">
        <v>4.0044385321100001E-3</v>
      </c>
      <c r="I63" s="1081">
        <v>8.6805555555999998E-4</v>
      </c>
    </row>
    <row r="64" spans="2:9" x14ac:dyDescent="0.25">
      <c r="B64" s="1506"/>
      <c r="C64" s="338" t="s">
        <v>768</v>
      </c>
      <c r="D64" s="342">
        <v>192</v>
      </c>
      <c r="E64" s="342">
        <v>1</v>
      </c>
      <c r="F64" s="1081">
        <v>5.2083333333299998E-3</v>
      </c>
      <c r="G64" s="1081">
        <v>6.4496578036900001E-3</v>
      </c>
      <c r="H64" s="1081">
        <v>6.2051093750000001E-3</v>
      </c>
      <c r="I64" s="1081">
        <v>1.5220700152200001E-3</v>
      </c>
    </row>
    <row r="65" spans="2:9" x14ac:dyDescent="0.25">
      <c r="B65" s="1506"/>
      <c r="C65" s="338" t="s">
        <v>769</v>
      </c>
      <c r="D65" s="342">
        <v>1069</v>
      </c>
      <c r="E65" s="342">
        <v>9</v>
      </c>
      <c r="F65" s="1081">
        <v>8.4190832553799992E-3</v>
      </c>
      <c r="G65" s="1081">
        <v>1.4317174119129999E-2</v>
      </c>
      <c r="H65" s="1081">
        <v>1.3206568755850001E-2</v>
      </c>
      <c r="I65" s="1081">
        <v>5.9267241379300003E-3</v>
      </c>
    </row>
    <row r="66" spans="2:9" x14ac:dyDescent="0.25">
      <c r="B66" s="1506"/>
      <c r="C66" s="340" t="s">
        <v>770</v>
      </c>
      <c r="D66" s="342">
        <v>871</v>
      </c>
      <c r="E66" s="342">
        <v>7</v>
      </c>
      <c r="F66" s="1081">
        <v>8.0367393800199992E-3</v>
      </c>
      <c r="G66" s="1081">
        <v>1.191330885127E-2</v>
      </c>
      <c r="H66" s="1081">
        <v>1.1687322617679999E-2</v>
      </c>
      <c r="I66" s="1081">
        <v>6.2068965517200004E-3</v>
      </c>
    </row>
    <row r="67" spans="2:9" x14ac:dyDescent="0.25">
      <c r="B67" s="1506"/>
      <c r="C67" s="340" t="s">
        <v>771</v>
      </c>
      <c r="D67" s="342">
        <v>198</v>
      </c>
      <c r="E67" s="342">
        <v>2</v>
      </c>
      <c r="F67" s="1081">
        <v>1.010101010101E-2</v>
      </c>
      <c r="G67" s="1081">
        <v>2.117424637069E-2</v>
      </c>
      <c r="H67" s="1081">
        <v>1.9889717171720001E-2</v>
      </c>
      <c r="I67" s="1081">
        <v>4.9261083743800003E-3</v>
      </c>
    </row>
    <row r="68" spans="2:9" x14ac:dyDescent="0.25">
      <c r="B68" s="1506"/>
      <c r="C68" s="338" t="s">
        <v>772</v>
      </c>
      <c r="D68" s="342">
        <v>399</v>
      </c>
      <c r="E68" s="342">
        <v>5</v>
      </c>
      <c r="F68" s="1081">
        <v>1.2531328320800001E-2</v>
      </c>
      <c r="G68" s="1081">
        <v>4.350563869429E-2</v>
      </c>
      <c r="H68" s="1081">
        <v>4.8556411027570003E-2</v>
      </c>
      <c r="I68" s="1081">
        <v>1.4739229024939999E-2</v>
      </c>
    </row>
    <row r="69" spans="2:9" x14ac:dyDescent="0.25">
      <c r="B69" s="1506"/>
      <c r="C69" s="340" t="s">
        <v>773</v>
      </c>
      <c r="D69" s="342">
        <v>239</v>
      </c>
      <c r="E69" s="342">
        <v>2</v>
      </c>
      <c r="F69" s="1081">
        <v>8.3682008368199997E-3</v>
      </c>
      <c r="G69" s="1081">
        <v>3.423953991907E-2</v>
      </c>
      <c r="H69" s="1081">
        <v>3.3102092050210002E-2</v>
      </c>
      <c r="I69" s="1081">
        <v>1.4842300556590001E-2</v>
      </c>
    </row>
    <row r="70" spans="2:9" x14ac:dyDescent="0.25">
      <c r="B70" s="1506"/>
      <c r="C70" s="340" t="s">
        <v>774</v>
      </c>
      <c r="D70" s="342">
        <v>160</v>
      </c>
      <c r="E70" s="342">
        <v>3</v>
      </c>
      <c r="F70" s="1081">
        <v>1.8749999999999999E-2</v>
      </c>
      <c r="G70" s="1081">
        <v>6.9005652450600002E-2</v>
      </c>
      <c r="H70" s="1081">
        <v>7.1641300000000005E-2</v>
      </c>
      <c r="I70" s="1081">
        <v>1.4577259475219999E-2</v>
      </c>
    </row>
    <row r="71" spans="2:9" x14ac:dyDescent="0.25">
      <c r="B71" s="1506"/>
      <c r="C71" s="338" t="s">
        <v>775</v>
      </c>
      <c r="D71" s="342">
        <v>74</v>
      </c>
      <c r="E71" s="342">
        <v>5</v>
      </c>
      <c r="F71" s="1081">
        <v>6.756756756757E-2</v>
      </c>
      <c r="G71" s="1081">
        <v>0.21724785863112001</v>
      </c>
      <c r="H71" s="1081">
        <v>0.24321501351350999</v>
      </c>
      <c r="I71" s="1081">
        <v>5.1282051282049997E-2</v>
      </c>
    </row>
    <row r="72" spans="2:9" x14ac:dyDescent="0.25">
      <c r="B72" s="1506"/>
      <c r="C72" s="340" t="s">
        <v>776</v>
      </c>
      <c r="D72" s="342">
        <v>47</v>
      </c>
      <c r="E72" s="342">
        <v>3</v>
      </c>
      <c r="F72" s="1081">
        <v>6.3829787234039995E-2</v>
      </c>
      <c r="G72" s="1081">
        <v>0.14929627493683001</v>
      </c>
      <c r="H72" s="1081">
        <v>0.14085568085106001</v>
      </c>
      <c r="I72" s="1081">
        <v>4.1322314049589998E-2</v>
      </c>
    </row>
    <row r="73" spans="2:9" x14ac:dyDescent="0.25">
      <c r="B73" s="1506"/>
      <c r="C73" s="340" t="s">
        <v>777</v>
      </c>
      <c r="D73" s="342">
        <v>10</v>
      </c>
      <c r="E73" s="342">
        <v>0</v>
      </c>
      <c r="F73" s="1081">
        <v>0</v>
      </c>
      <c r="G73" s="1081">
        <v>0.27141916870347998</v>
      </c>
      <c r="H73" s="1081">
        <v>0.26465270000000002</v>
      </c>
      <c r="I73" s="1081">
        <v>0</v>
      </c>
    </row>
    <row r="74" spans="2:9" x14ac:dyDescent="0.25">
      <c r="B74" s="1506"/>
      <c r="C74" s="340" t="s">
        <v>778</v>
      </c>
      <c r="D74" s="342">
        <v>17</v>
      </c>
      <c r="E74" s="342">
        <v>2</v>
      </c>
      <c r="F74" s="1081">
        <v>0.11764705882353001</v>
      </c>
      <c r="G74" s="1081">
        <v>0.47450278205751001</v>
      </c>
      <c r="H74" s="1081">
        <v>0.51359805882353005</v>
      </c>
      <c r="I74" s="1081">
        <v>0.11111111111110999</v>
      </c>
    </row>
    <row r="75" spans="2:9" x14ac:dyDescent="0.25">
      <c r="B75" s="1507"/>
      <c r="C75" s="338" t="s">
        <v>780</v>
      </c>
      <c r="D75" s="342">
        <v>20</v>
      </c>
      <c r="E75" s="342">
        <v>0</v>
      </c>
      <c r="F75" s="1081">
        <v>0</v>
      </c>
      <c r="G75" s="1081">
        <v>1</v>
      </c>
      <c r="H75" s="1081">
        <v>1</v>
      </c>
      <c r="I75" s="1081">
        <v>3.0303030303029999E-2</v>
      </c>
    </row>
  </sheetData>
  <mergeCells count="12">
    <mergeCell ref="B8:B24"/>
    <mergeCell ref="B25:B41"/>
    <mergeCell ref="B42:B58"/>
    <mergeCell ref="B59:B75"/>
    <mergeCell ref="B2:I2"/>
    <mergeCell ref="B5:B6"/>
    <mergeCell ref="C5:C6"/>
    <mergeCell ref="D5:E5"/>
    <mergeCell ref="F5:F6"/>
    <mergeCell ref="G5:G6"/>
    <mergeCell ref="H5:H6"/>
    <mergeCell ref="I5:I6"/>
  </mergeCells>
  <pageMargins left="0.7" right="0.7" top="0.78740157499999996" bottom="0.78740157499999996" header="0.3" footer="0.3"/>
  <pageSetup paperSize="9" scale="38"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3077B-41DD-42EC-A545-AB4110155945}">
  <sheetPr codeName="Sheet71">
    <tabColor rgb="FF00A976"/>
    <pageSetUpPr fitToPage="1"/>
  </sheetPr>
  <dimension ref="A1:E21"/>
  <sheetViews>
    <sheetView showGridLines="0" zoomScale="70" zoomScaleNormal="70" workbookViewId="0">
      <selection activeCell="D8" sqref="D8"/>
    </sheetView>
  </sheetViews>
  <sheetFormatPr defaultColWidth="8" defaultRowHeight="15" x14ac:dyDescent="0.25"/>
  <cols>
    <col min="1" max="1" width="3.125" style="354" customWidth="1"/>
    <col min="2" max="2" width="8" style="354"/>
    <col min="3" max="3" width="48.625" style="354" customWidth="1"/>
    <col min="4" max="4" width="56.375" style="355" customWidth="1"/>
    <col min="5" max="5" width="36.25" style="354" customWidth="1"/>
    <col min="6" max="6" width="66.625" style="354" customWidth="1"/>
    <col min="7" max="16384" width="8" style="354"/>
  </cols>
  <sheetData>
    <row r="1" spans="1:5" ht="9.9499999999999993" customHeight="1" x14ac:dyDescent="0.25"/>
    <row r="2" spans="1:5" ht="20.25" x14ac:dyDescent="0.3">
      <c r="A2" s="356"/>
      <c r="B2" s="1313" t="s">
        <v>37</v>
      </c>
      <c r="C2" s="1313"/>
      <c r="D2" s="1313"/>
      <c r="E2" s="357"/>
    </row>
    <row r="3" spans="1:5" ht="15.75" customHeight="1" x14ac:dyDescent="0.3">
      <c r="A3" s="357"/>
      <c r="B3" s="358"/>
      <c r="C3" s="358"/>
      <c r="D3" s="358"/>
      <c r="E3" s="357"/>
    </row>
    <row r="4" spans="1:5" ht="15.75" x14ac:dyDescent="0.25">
      <c r="A4" s="357"/>
      <c r="B4" s="357"/>
      <c r="C4" s="357"/>
      <c r="D4" s="359"/>
      <c r="E4" s="357"/>
    </row>
    <row r="5" spans="1:5" ht="15.75" x14ac:dyDescent="0.25">
      <c r="A5" s="357"/>
      <c r="B5" s="1508" t="s">
        <v>273</v>
      </c>
      <c r="C5" s="1509"/>
      <c r="D5" s="921" t="s">
        <v>68</v>
      </c>
      <c r="E5" s="37"/>
    </row>
    <row r="6" spans="1:5" ht="15.75" x14ac:dyDescent="0.25">
      <c r="A6" s="357"/>
      <c r="B6" s="1510"/>
      <c r="C6" s="1511"/>
      <c r="D6" s="1040" t="s">
        <v>921</v>
      </c>
      <c r="E6" s="357"/>
    </row>
    <row r="7" spans="1:5" ht="30" customHeight="1" x14ac:dyDescent="0.25">
      <c r="A7" s="357"/>
      <c r="B7" s="605">
        <v>1</v>
      </c>
      <c r="C7" s="659" t="s">
        <v>922</v>
      </c>
      <c r="D7" s="607">
        <v>383021.08339074999</v>
      </c>
      <c r="E7" s="361"/>
    </row>
    <row r="8" spans="1:5" ht="49.5" customHeight="1" x14ac:dyDescent="0.25">
      <c r="A8" s="357"/>
      <c r="B8" s="605">
        <v>2</v>
      </c>
      <c r="C8" s="659" t="s">
        <v>923</v>
      </c>
      <c r="D8" s="607"/>
      <c r="E8" s="361"/>
    </row>
    <row r="9" spans="1:5" ht="47.1" customHeight="1" x14ac:dyDescent="0.25">
      <c r="A9" s="357"/>
      <c r="B9" s="605">
        <v>3</v>
      </c>
      <c r="C9" s="659" t="s">
        <v>924</v>
      </c>
      <c r="D9" s="607"/>
      <c r="E9" s="357"/>
    </row>
    <row r="10" spans="1:5" ht="25.5" x14ac:dyDescent="0.25">
      <c r="A10" s="357"/>
      <c r="B10" s="605">
        <v>4</v>
      </c>
      <c r="C10" s="659" t="s">
        <v>925</v>
      </c>
      <c r="D10" s="607"/>
      <c r="E10" s="357"/>
    </row>
    <row r="11" spans="1:5" ht="51" x14ac:dyDescent="0.25">
      <c r="A11" s="357"/>
      <c r="B11" s="605">
        <v>5</v>
      </c>
      <c r="C11" s="659" t="s">
        <v>926</v>
      </c>
      <c r="D11" s="607"/>
      <c r="E11" s="357"/>
    </row>
    <row r="12" spans="1:5" ht="25.5" x14ac:dyDescent="0.25">
      <c r="A12" s="357"/>
      <c r="B12" s="605">
        <v>6</v>
      </c>
      <c r="C12" s="659" t="s">
        <v>927</v>
      </c>
      <c r="D12" s="607"/>
      <c r="E12" s="357"/>
    </row>
    <row r="13" spans="1:5" ht="15.75" x14ac:dyDescent="0.25">
      <c r="A13" s="357"/>
      <c r="B13" s="605">
        <v>7</v>
      </c>
      <c r="C13" s="659" t="s">
        <v>928</v>
      </c>
      <c r="D13" s="607"/>
      <c r="E13" s="357"/>
    </row>
    <row r="14" spans="1:5" ht="15.75" x14ac:dyDescent="0.25">
      <c r="A14" s="357"/>
      <c r="B14" s="605">
        <v>8</v>
      </c>
      <c r="C14" s="659" t="s">
        <v>929</v>
      </c>
      <c r="D14" s="607">
        <v>-1716.25159216</v>
      </c>
      <c r="E14" s="357"/>
    </row>
    <row r="15" spans="1:5" ht="15.75" x14ac:dyDescent="0.25">
      <c r="A15" s="357"/>
      <c r="B15" s="605">
        <v>9</v>
      </c>
      <c r="C15" s="659" t="s">
        <v>930</v>
      </c>
      <c r="D15" s="607">
        <v>2399.27146081</v>
      </c>
      <c r="E15" s="357"/>
    </row>
    <row r="16" spans="1:5" ht="25.5" x14ac:dyDescent="0.3">
      <c r="A16" s="357"/>
      <c r="B16" s="605">
        <v>10</v>
      </c>
      <c r="C16" s="659" t="s">
        <v>931</v>
      </c>
      <c r="D16" s="607">
        <v>5002.0805333169992</v>
      </c>
      <c r="E16" s="362"/>
    </row>
    <row r="17" spans="1:5" ht="25.5" x14ac:dyDescent="0.25">
      <c r="A17" s="357"/>
      <c r="B17" s="605">
        <v>11</v>
      </c>
      <c r="C17" s="659" t="s">
        <v>932</v>
      </c>
      <c r="D17" s="607"/>
      <c r="E17" s="357"/>
    </row>
    <row r="18" spans="1:5" ht="25.5" x14ac:dyDescent="0.25">
      <c r="A18" s="357"/>
      <c r="B18" s="605" t="s">
        <v>933</v>
      </c>
      <c r="C18" s="659" t="s">
        <v>934</v>
      </c>
      <c r="D18" s="607"/>
      <c r="E18" s="357"/>
    </row>
    <row r="19" spans="1:5" ht="25.5" x14ac:dyDescent="0.25">
      <c r="A19" s="357"/>
      <c r="B19" s="605" t="s">
        <v>935</v>
      </c>
      <c r="C19" s="659" t="s">
        <v>936</v>
      </c>
      <c r="D19" s="607"/>
      <c r="E19" s="357"/>
    </row>
    <row r="20" spans="1:5" ht="15.75" x14ac:dyDescent="0.25">
      <c r="A20" s="357"/>
      <c r="B20" s="605">
        <v>12</v>
      </c>
      <c r="C20" s="659" t="s">
        <v>937</v>
      </c>
      <c r="D20" s="607">
        <v>-135.84133552463027</v>
      </c>
      <c r="E20" s="357"/>
    </row>
    <row r="21" spans="1:5" ht="15.75" x14ac:dyDescent="0.25">
      <c r="A21" s="357"/>
      <c r="B21" s="660">
        <v>13</v>
      </c>
      <c r="C21" s="661" t="s">
        <v>112</v>
      </c>
      <c r="D21" s="614">
        <v>388068.34245719231</v>
      </c>
      <c r="E21" s="357"/>
    </row>
  </sheetData>
  <mergeCells count="2">
    <mergeCell ref="B2:D2"/>
    <mergeCell ref="B5:C6"/>
  </mergeCells>
  <pageMargins left="0.7" right="0.7" top="0.75" bottom="0.75" header="0.3" footer="0.3"/>
  <pageSetup paperSize="9" scale="63" fitToHeight="0"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F2318-4AC7-4B2C-990C-E304B90AD2CB}">
  <sheetPr codeName="Sheet72">
    <tabColor rgb="FF00A976"/>
    <pageSetUpPr fitToPage="1"/>
  </sheetPr>
  <dimension ref="A1:E71"/>
  <sheetViews>
    <sheetView showGridLines="0" zoomScale="85" zoomScaleNormal="85" workbookViewId="0">
      <selection activeCell="F24" sqref="F24"/>
    </sheetView>
  </sheetViews>
  <sheetFormatPr defaultColWidth="8" defaultRowHeight="15" x14ac:dyDescent="0.25"/>
  <cols>
    <col min="1" max="1" width="3.125" style="354" customWidth="1"/>
    <col min="2" max="2" width="8.375" style="663" customWidth="1"/>
    <col min="3" max="3" width="49" style="354" customWidth="1"/>
    <col min="4" max="4" width="18.25" style="355" customWidth="1"/>
    <col min="5" max="5" width="11.375" style="354" customWidth="1"/>
    <col min="6" max="6" width="38.875" style="354" customWidth="1"/>
    <col min="7" max="7" width="18.75" style="354" customWidth="1"/>
    <col min="8" max="16384" width="8" style="354"/>
  </cols>
  <sheetData>
    <row r="1" spans="1:5" ht="9.9499999999999993" customHeight="1" x14ac:dyDescent="0.25">
      <c r="A1" s="662"/>
    </row>
    <row r="2" spans="1:5" ht="20.25" x14ac:dyDescent="0.3">
      <c r="B2" s="1217" t="s">
        <v>38</v>
      </c>
      <c r="C2" s="1217"/>
      <c r="D2" s="1217"/>
      <c r="E2" s="1217"/>
    </row>
    <row r="3" spans="1:5" x14ac:dyDescent="0.25">
      <c r="B3" s="634"/>
      <c r="C3" s="37"/>
      <c r="D3" s="37"/>
      <c r="E3" s="37"/>
    </row>
    <row r="4" spans="1:5" x14ac:dyDescent="0.25">
      <c r="B4" s="1066"/>
      <c r="C4" s="1038"/>
      <c r="D4" s="1512" t="s">
        <v>939</v>
      </c>
      <c r="E4" s="1513"/>
    </row>
    <row r="5" spans="1:5" ht="15" customHeight="1" x14ac:dyDescent="0.25">
      <c r="B5" s="1514" t="s">
        <v>273</v>
      </c>
      <c r="C5" s="1515"/>
      <c r="D5" s="1067">
        <v>45291</v>
      </c>
      <c r="E5" s="1067">
        <v>44926</v>
      </c>
    </row>
    <row r="6" spans="1:5" x14ac:dyDescent="0.25">
      <c r="B6" s="1068" t="s">
        <v>940</v>
      </c>
      <c r="C6" s="1069"/>
      <c r="D6" s="1069"/>
      <c r="E6" s="1069"/>
    </row>
    <row r="7" spans="1:5" ht="25.5" x14ac:dyDescent="0.25">
      <c r="B7" s="605">
        <v>1</v>
      </c>
      <c r="C7" s="664" t="s">
        <v>941</v>
      </c>
      <c r="D7" s="607">
        <v>380120.35919020994</v>
      </c>
      <c r="E7" s="607">
        <v>358550.92074179003</v>
      </c>
    </row>
    <row r="8" spans="1:5" ht="38.25" x14ac:dyDescent="0.25">
      <c r="B8" s="605">
        <v>2</v>
      </c>
      <c r="C8" s="659" t="s">
        <v>942</v>
      </c>
      <c r="D8" s="607"/>
      <c r="E8" s="607"/>
    </row>
    <row r="9" spans="1:5" ht="25.5" x14ac:dyDescent="0.25">
      <c r="B9" s="605">
        <v>3</v>
      </c>
      <c r="C9" s="659" t="s">
        <v>943</v>
      </c>
      <c r="D9" s="607">
        <v>0</v>
      </c>
      <c r="E9" s="607">
        <v>0</v>
      </c>
    </row>
    <row r="10" spans="1:5" ht="25.5" x14ac:dyDescent="0.25">
      <c r="B10" s="605">
        <v>4</v>
      </c>
      <c r="C10" s="659" t="s">
        <v>1582</v>
      </c>
      <c r="D10" s="607"/>
      <c r="E10" s="607"/>
    </row>
    <row r="11" spans="1:5" x14ac:dyDescent="0.25">
      <c r="B11" s="605">
        <v>5</v>
      </c>
      <c r="C11" s="659" t="s">
        <v>945</v>
      </c>
      <c r="D11" s="607"/>
      <c r="E11" s="607"/>
    </row>
    <row r="12" spans="1:5" x14ac:dyDescent="0.25">
      <c r="B12" s="605">
        <v>6</v>
      </c>
      <c r="C12" s="659" t="s">
        <v>946</v>
      </c>
      <c r="D12" s="607">
        <v>-135.75169338461347</v>
      </c>
      <c r="E12" s="607">
        <v>-62.159256672470377</v>
      </c>
    </row>
    <row r="13" spans="1:5" ht="25.5" customHeight="1" x14ac:dyDescent="0.25">
      <c r="B13" s="660">
        <v>7</v>
      </c>
      <c r="C13" s="661" t="s">
        <v>947</v>
      </c>
      <c r="D13" s="614">
        <v>379984.60749682534</v>
      </c>
      <c r="E13" s="614">
        <v>358488.76148511755</v>
      </c>
    </row>
    <row r="14" spans="1:5" x14ac:dyDescent="0.25">
      <c r="B14" s="1068" t="s">
        <v>948</v>
      </c>
      <c r="C14" s="1069"/>
      <c r="D14" s="1069"/>
      <c r="E14" s="1069"/>
    </row>
    <row r="15" spans="1:5" ht="25.5" x14ac:dyDescent="0.25">
      <c r="B15" s="370">
        <v>8</v>
      </c>
      <c r="C15" s="659" t="s">
        <v>949</v>
      </c>
      <c r="D15" s="388">
        <v>4.7709699999988076E-3</v>
      </c>
      <c r="E15" s="388">
        <v>9.573597684000001</v>
      </c>
    </row>
    <row r="16" spans="1:5" ht="25.5" x14ac:dyDescent="0.25">
      <c r="B16" s="370" t="s">
        <v>950</v>
      </c>
      <c r="C16" s="659" t="s">
        <v>951</v>
      </c>
      <c r="D16" s="665"/>
      <c r="E16" s="665"/>
    </row>
    <row r="17" spans="2:5" ht="25.5" x14ac:dyDescent="0.25">
      <c r="B17" s="370">
        <v>9</v>
      </c>
      <c r="C17" s="659" t="s">
        <v>952</v>
      </c>
      <c r="D17" s="388">
        <v>682.37819526999999</v>
      </c>
      <c r="E17" s="388">
        <v>706.42421572447108</v>
      </c>
    </row>
    <row r="18" spans="2:5" ht="25.5" x14ac:dyDescent="0.25">
      <c r="B18" s="373" t="s">
        <v>953</v>
      </c>
      <c r="C18" s="659" t="s">
        <v>954</v>
      </c>
      <c r="D18" s="665"/>
      <c r="E18" s="665"/>
    </row>
    <row r="19" spans="2:5" x14ac:dyDescent="0.25">
      <c r="B19" s="609" t="s">
        <v>955</v>
      </c>
      <c r="C19" s="659" t="s">
        <v>956</v>
      </c>
      <c r="D19" s="665"/>
      <c r="E19" s="665"/>
    </row>
    <row r="20" spans="2:5" x14ac:dyDescent="0.25">
      <c r="B20" s="373">
        <v>10</v>
      </c>
      <c r="C20" s="659" t="s">
        <v>957</v>
      </c>
      <c r="D20" s="666"/>
      <c r="E20" s="666"/>
    </row>
    <row r="21" spans="2:5" ht="25.5" x14ac:dyDescent="0.25">
      <c r="B21" s="373" t="s">
        <v>958</v>
      </c>
      <c r="C21" s="659" t="s">
        <v>959</v>
      </c>
      <c r="D21" s="665"/>
      <c r="E21" s="665"/>
    </row>
    <row r="22" spans="2:5" ht="25.5" x14ac:dyDescent="0.25">
      <c r="B22" s="373" t="s">
        <v>960</v>
      </c>
      <c r="C22" s="659" t="s">
        <v>961</v>
      </c>
      <c r="D22" s="666"/>
      <c r="E22" s="666"/>
    </row>
    <row r="23" spans="2:5" x14ac:dyDescent="0.25">
      <c r="B23" s="373">
        <v>11</v>
      </c>
      <c r="C23" s="659" t="s">
        <v>962</v>
      </c>
      <c r="D23" s="667">
        <v>0</v>
      </c>
      <c r="E23" s="667">
        <v>0</v>
      </c>
    </row>
    <row r="24" spans="2:5" ht="25.5" x14ac:dyDescent="0.25">
      <c r="B24" s="373">
        <v>12</v>
      </c>
      <c r="C24" s="659" t="s">
        <v>963</v>
      </c>
      <c r="D24" s="665"/>
      <c r="E24" s="665"/>
    </row>
    <row r="25" spans="2:5" x14ac:dyDescent="0.25">
      <c r="B25" s="660">
        <v>13</v>
      </c>
      <c r="C25" s="661" t="s">
        <v>964</v>
      </c>
      <c r="D25" s="668">
        <v>682.38296623999997</v>
      </c>
      <c r="E25" s="668">
        <v>715.99781340847107</v>
      </c>
    </row>
    <row r="26" spans="2:5" x14ac:dyDescent="0.25">
      <c r="B26" s="1068" t="s">
        <v>965</v>
      </c>
      <c r="C26" s="1069"/>
      <c r="D26" s="1069"/>
      <c r="E26" s="1069"/>
    </row>
    <row r="27" spans="2:5" ht="25.5" x14ac:dyDescent="0.25">
      <c r="B27" s="378">
        <v>14</v>
      </c>
      <c r="C27" s="375" t="s">
        <v>966</v>
      </c>
      <c r="D27" s="669">
        <v>2398.6345584000001</v>
      </c>
      <c r="E27" s="669">
        <v>0</v>
      </c>
    </row>
    <row r="28" spans="2:5" ht="25.5" x14ac:dyDescent="0.25">
      <c r="B28" s="378">
        <v>15</v>
      </c>
      <c r="C28" s="380" t="s">
        <v>967</v>
      </c>
      <c r="D28" s="669"/>
      <c r="E28" s="669"/>
    </row>
    <row r="29" spans="2:5" x14ac:dyDescent="0.25">
      <c r="B29" s="378">
        <v>16</v>
      </c>
      <c r="C29" s="380" t="s">
        <v>968</v>
      </c>
      <c r="D29" s="669">
        <v>0.63690241000000003</v>
      </c>
      <c r="E29" s="669">
        <v>0</v>
      </c>
    </row>
    <row r="30" spans="2:5" ht="25.5" x14ac:dyDescent="0.25">
      <c r="B30" s="373" t="s">
        <v>969</v>
      </c>
      <c r="C30" s="375" t="s">
        <v>970</v>
      </c>
      <c r="D30" s="669"/>
      <c r="E30" s="669"/>
    </row>
    <row r="31" spans="2:5" x14ac:dyDescent="0.25">
      <c r="B31" s="373">
        <v>17</v>
      </c>
      <c r="C31" s="380" t="s">
        <v>971</v>
      </c>
      <c r="D31" s="669"/>
      <c r="E31" s="669"/>
    </row>
    <row r="32" spans="2:5" x14ac:dyDescent="0.25">
      <c r="B32" s="373" t="s">
        <v>972</v>
      </c>
      <c r="C32" s="380" t="s">
        <v>973</v>
      </c>
      <c r="D32" s="669"/>
      <c r="E32" s="669"/>
    </row>
    <row r="33" spans="2:5" x14ac:dyDescent="0.25">
      <c r="B33" s="660">
        <v>18</v>
      </c>
      <c r="C33" s="661" t="s">
        <v>974</v>
      </c>
      <c r="D33" s="668">
        <v>2399.27146081</v>
      </c>
      <c r="E33" s="670">
        <v>0</v>
      </c>
    </row>
    <row r="34" spans="2:5" x14ac:dyDescent="0.25">
      <c r="B34" s="1068" t="s">
        <v>975</v>
      </c>
      <c r="C34" s="1069"/>
      <c r="D34" s="1069"/>
      <c r="E34" s="1069"/>
    </row>
    <row r="35" spans="2:5" x14ac:dyDescent="0.25">
      <c r="B35" s="378">
        <v>19</v>
      </c>
      <c r="C35" s="659" t="s">
        <v>976</v>
      </c>
      <c r="D35" s="669">
        <v>12337.10423461</v>
      </c>
      <c r="E35" s="669">
        <v>13713.695102700001</v>
      </c>
    </row>
    <row r="36" spans="2:5" x14ac:dyDescent="0.25">
      <c r="B36" s="378">
        <v>20</v>
      </c>
      <c r="C36" s="659" t="s">
        <v>977</v>
      </c>
      <c r="D36" s="669">
        <v>-7335.0237012930011</v>
      </c>
      <c r="E36" s="669">
        <v>-8256.5200657000023</v>
      </c>
    </row>
    <row r="37" spans="2:5" ht="25.5" x14ac:dyDescent="0.25">
      <c r="B37" s="378">
        <v>21</v>
      </c>
      <c r="C37" s="659" t="s">
        <v>978</v>
      </c>
      <c r="D37" s="669"/>
      <c r="E37" s="669"/>
    </row>
    <row r="38" spans="2:5" x14ac:dyDescent="0.25">
      <c r="B38" s="660">
        <v>22</v>
      </c>
      <c r="C38" s="661" t="s">
        <v>979</v>
      </c>
      <c r="D38" s="668">
        <v>5002.0805333169992</v>
      </c>
      <c r="E38" s="668">
        <v>5457.175037</v>
      </c>
    </row>
    <row r="39" spans="2:5" x14ac:dyDescent="0.25">
      <c r="B39" s="1068" t="s">
        <v>1583</v>
      </c>
      <c r="C39" s="1069"/>
      <c r="D39" s="1069"/>
      <c r="E39" s="1069"/>
    </row>
    <row r="40" spans="2:5" ht="25.5" x14ac:dyDescent="0.25">
      <c r="B40" s="370" t="s">
        <v>981</v>
      </c>
      <c r="C40" s="380" t="s">
        <v>982</v>
      </c>
      <c r="D40" s="669"/>
      <c r="E40" s="671"/>
    </row>
    <row r="41" spans="2:5" ht="25.5" x14ac:dyDescent="0.25">
      <c r="B41" s="370" t="s">
        <v>983</v>
      </c>
      <c r="C41" s="380" t="s">
        <v>984</v>
      </c>
      <c r="D41" s="669"/>
      <c r="E41" s="671"/>
    </row>
    <row r="42" spans="2:5" ht="25.5" x14ac:dyDescent="0.25">
      <c r="B42" s="378" t="s">
        <v>985</v>
      </c>
      <c r="C42" s="380" t="s">
        <v>986</v>
      </c>
      <c r="D42" s="669"/>
      <c r="E42" s="671"/>
    </row>
    <row r="43" spans="2:5" ht="127.5" x14ac:dyDescent="0.25">
      <c r="B43" s="378" t="s">
        <v>987</v>
      </c>
      <c r="C43" s="380" t="s">
        <v>988</v>
      </c>
      <c r="D43" s="669"/>
      <c r="E43" s="671"/>
    </row>
    <row r="44" spans="2:5" ht="127.5" x14ac:dyDescent="0.25">
      <c r="B44" s="378" t="s">
        <v>989</v>
      </c>
      <c r="C44" s="659" t="s">
        <v>990</v>
      </c>
      <c r="D44" s="669"/>
      <c r="E44" s="671"/>
    </row>
    <row r="45" spans="2:5" ht="25.5" x14ac:dyDescent="0.25">
      <c r="B45" s="378" t="s">
        <v>991</v>
      </c>
      <c r="C45" s="381" t="s">
        <v>992</v>
      </c>
      <c r="D45" s="669"/>
      <c r="E45" s="671"/>
    </row>
    <row r="46" spans="2:5" x14ac:dyDescent="0.25">
      <c r="B46" s="378" t="s">
        <v>993</v>
      </c>
      <c r="C46" s="381" t="s">
        <v>994</v>
      </c>
      <c r="D46" s="669"/>
      <c r="E46" s="671"/>
    </row>
    <row r="47" spans="2:5" ht="25.5" x14ac:dyDescent="0.25">
      <c r="B47" s="378" t="s">
        <v>995</v>
      </c>
      <c r="C47" s="659" t="s">
        <v>996</v>
      </c>
      <c r="D47" s="669"/>
      <c r="E47" s="671"/>
    </row>
    <row r="48" spans="2:5" ht="25.5" x14ac:dyDescent="0.25">
      <c r="B48" s="378" t="s">
        <v>997</v>
      </c>
      <c r="C48" s="659" t="s">
        <v>998</v>
      </c>
      <c r="D48" s="669"/>
      <c r="E48" s="671"/>
    </row>
    <row r="49" spans="2:5" ht="25.5" x14ac:dyDescent="0.25">
      <c r="B49" s="378" t="s">
        <v>999</v>
      </c>
      <c r="C49" s="381" t="s">
        <v>1000</v>
      </c>
      <c r="D49" s="669"/>
      <c r="E49" s="671"/>
    </row>
    <row r="50" spans="2:5" x14ac:dyDescent="0.25">
      <c r="B50" s="660" t="s">
        <v>1001</v>
      </c>
      <c r="C50" s="661" t="s">
        <v>1002</v>
      </c>
      <c r="D50" s="668"/>
      <c r="E50" s="672"/>
    </row>
    <row r="51" spans="2:5" x14ac:dyDescent="0.25">
      <c r="B51" s="1068" t="s">
        <v>1003</v>
      </c>
      <c r="C51" s="1069"/>
      <c r="D51" s="1069"/>
      <c r="E51" s="1069"/>
    </row>
    <row r="52" spans="2:5" x14ac:dyDescent="0.25">
      <c r="B52" s="378">
        <v>23</v>
      </c>
      <c r="C52" s="661" t="s">
        <v>1004</v>
      </c>
      <c r="D52" s="673">
        <v>24052.775494585385</v>
      </c>
      <c r="E52" s="673">
        <v>22096.37330253753</v>
      </c>
    </row>
    <row r="53" spans="2:5" x14ac:dyDescent="0.25">
      <c r="B53" s="383">
        <v>24</v>
      </c>
      <c r="C53" s="661" t="s">
        <v>112</v>
      </c>
      <c r="D53" s="673">
        <v>388068.34245719231</v>
      </c>
      <c r="E53" s="673">
        <v>364661.93433552602</v>
      </c>
    </row>
    <row r="54" spans="2:5" x14ac:dyDescent="0.25">
      <c r="B54" s="1068" t="s">
        <v>36</v>
      </c>
      <c r="C54" s="1069"/>
      <c r="D54" s="1069"/>
      <c r="E54" s="1069"/>
    </row>
    <row r="55" spans="2:5" x14ac:dyDescent="0.25">
      <c r="B55" s="378">
        <v>25</v>
      </c>
      <c r="C55" s="384" t="s">
        <v>36</v>
      </c>
      <c r="D55" s="674">
        <v>6.1980772103920431E-2</v>
      </c>
      <c r="E55" s="675">
        <v>6.059413177523109E-2</v>
      </c>
    </row>
    <row r="56" spans="2:5" ht="25.5" x14ac:dyDescent="0.25">
      <c r="B56" s="609" t="s">
        <v>1005</v>
      </c>
      <c r="C56" s="619" t="s">
        <v>1006</v>
      </c>
      <c r="D56" s="674">
        <v>6.1980772103920431E-2</v>
      </c>
      <c r="E56" s="675">
        <v>6.059413177523109E-2</v>
      </c>
    </row>
    <row r="57" spans="2:5" ht="38.25" x14ac:dyDescent="0.25">
      <c r="B57" s="370" t="s">
        <v>1007</v>
      </c>
      <c r="C57" s="375" t="s">
        <v>1008</v>
      </c>
      <c r="D57" s="674">
        <v>6.1980772103920431E-2</v>
      </c>
      <c r="E57" s="675">
        <v>6.059413177523109E-2</v>
      </c>
    </row>
    <row r="58" spans="2:5" x14ac:dyDescent="0.25">
      <c r="B58" s="370">
        <v>26</v>
      </c>
      <c r="C58" s="619" t="s">
        <v>1009</v>
      </c>
      <c r="D58" s="674">
        <v>0</v>
      </c>
      <c r="E58" s="675">
        <v>0</v>
      </c>
    </row>
    <row r="59" spans="2:5" ht="25.5" x14ac:dyDescent="0.25">
      <c r="B59" s="370" t="s">
        <v>1010</v>
      </c>
      <c r="C59" s="619" t="s">
        <v>116</v>
      </c>
      <c r="D59" s="674">
        <v>0</v>
      </c>
      <c r="E59" s="675">
        <v>0</v>
      </c>
    </row>
    <row r="60" spans="2:5" x14ac:dyDescent="0.25">
      <c r="B60" s="370" t="s">
        <v>1011</v>
      </c>
      <c r="C60" s="619" t="s">
        <v>93</v>
      </c>
      <c r="D60" s="674">
        <v>0</v>
      </c>
      <c r="E60" s="675">
        <v>0</v>
      </c>
    </row>
    <row r="61" spans="2:5" x14ac:dyDescent="0.25">
      <c r="B61" s="609">
        <v>27</v>
      </c>
      <c r="C61" s="619" t="s">
        <v>122</v>
      </c>
      <c r="D61" s="674">
        <v>0</v>
      </c>
      <c r="E61" s="675">
        <v>0</v>
      </c>
    </row>
    <row r="62" spans="2:5" x14ac:dyDescent="0.25">
      <c r="B62" s="370" t="s">
        <v>1012</v>
      </c>
      <c r="C62" s="674" t="s">
        <v>1013</v>
      </c>
      <c r="D62" s="674">
        <v>0</v>
      </c>
      <c r="E62" s="675">
        <v>0</v>
      </c>
    </row>
    <row r="63" spans="2:5" x14ac:dyDescent="0.25">
      <c r="B63" s="1068" t="s">
        <v>1014</v>
      </c>
      <c r="C63" s="1069"/>
      <c r="D63" s="1069"/>
      <c r="E63" s="1069"/>
    </row>
    <row r="64" spans="2:5" ht="25.5" x14ac:dyDescent="0.25">
      <c r="B64" s="373" t="s">
        <v>1015</v>
      </c>
      <c r="C64" s="380" t="s">
        <v>1016</v>
      </c>
      <c r="D64" s="387" t="s">
        <v>1017</v>
      </c>
      <c r="E64" s="676" t="s">
        <v>1017</v>
      </c>
    </row>
    <row r="65" spans="2:5" x14ac:dyDescent="0.25">
      <c r="B65" s="1068" t="s">
        <v>1018</v>
      </c>
      <c r="C65" s="1069"/>
      <c r="D65" s="1069"/>
      <c r="E65" s="1069"/>
    </row>
    <row r="66" spans="2:5" ht="38.25" x14ac:dyDescent="0.25">
      <c r="B66" s="609">
        <v>28</v>
      </c>
      <c r="C66" s="619" t="s">
        <v>1584</v>
      </c>
      <c r="D66" s="388">
        <v>2398.1349474099998</v>
      </c>
      <c r="E66" s="677">
        <v>13687.005778682811</v>
      </c>
    </row>
    <row r="67" spans="2:5" ht="38.25" x14ac:dyDescent="0.25">
      <c r="B67" s="609">
        <v>29</v>
      </c>
      <c r="C67" s="619" t="s">
        <v>1020</v>
      </c>
      <c r="D67" s="388">
        <v>2398.6345584000001</v>
      </c>
      <c r="E67" s="677">
        <v>0</v>
      </c>
    </row>
    <row r="68" spans="2:5" ht="63.75" x14ac:dyDescent="0.25">
      <c r="B68" s="609">
        <v>30</v>
      </c>
      <c r="C68" s="388" t="s">
        <v>1021</v>
      </c>
      <c r="D68" s="388">
        <v>388067.84284620231</v>
      </c>
      <c r="E68" s="677">
        <v>378348.94011420885</v>
      </c>
    </row>
    <row r="69" spans="2:5" ht="63.75" x14ac:dyDescent="0.25">
      <c r="B69" s="609" t="s">
        <v>1022</v>
      </c>
      <c r="C69" s="619" t="s">
        <v>1023</v>
      </c>
      <c r="D69" s="678">
        <v>388067.84284620231</v>
      </c>
      <c r="E69" s="679">
        <v>378348.94011420885</v>
      </c>
    </row>
    <row r="70" spans="2:5" ht="63.75" x14ac:dyDescent="0.25">
      <c r="B70" s="609">
        <v>31</v>
      </c>
      <c r="C70" s="619" t="s">
        <v>1024</v>
      </c>
      <c r="D70" s="674">
        <v>6.198085189995476E-2</v>
      </c>
      <c r="E70" s="675">
        <v>5.8402101763169977E-2</v>
      </c>
    </row>
    <row r="71" spans="2:5" ht="63.75" x14ac:dyDescent="0.25">
      <c r="B71" s="609" t="s">
        <v>1025</v>
      </c>
      <c r="C71" s="619" t="s">
        <v>1026</v>
      </c>
      <c r="D71" s="674">
        <v>6.198085189995476E-2</v>
      </c>
      <c r="E71" s="675">
        <v>5.8402101763169977E-2</v>
      </c>
    </row>
  </sheetData>
  <mergeCells count="3">
    <mergeCell ref="B2:E2"/>
    <mergeCell ref="D4:E4"/>
    <mergeCell ref="B5:C5"/>
  </mergeCells>
  <pageMargins left="0.51181102362204722" right="0.51181102362204722" top="0.74803149606299213" bottom="0.74803149606299213" header="0.31496062992125984" footer="0.31496062992125984"/>
  <pageSetup paperSize="9" scale="56" fitToHeight="0"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E114F-A531-4FFE-AFCA-02B7C2FFF421}">
  <sheetPr codeName="Sheet73">
    <tabColor rgb="FF00A976"/>
  </sheetPr>
  <dimension ref="A1:D19"/>
  <sheetViews>
    <sheetView showGridLines="0" zoomScale="85" zoomScaleNormal="85" workbookViewId="0">
      <selection activeCell="A47" sqref="A47:XFD47"/>
    </sheetView>
  </sheetViews>
  <sheetFormatPr defaultColWidth="8" defaultRowHeight="15" x14ac:dyDescent="0.25"/>
  <cols>
    <col min="1" max="1" width="3.125" style="390" customWidth="1"/>
    <col min="2" max="2" width="8" style="390"/>
    <col min="3" max="3" width="28" style="390" customWidth="1"/>
    <col min="4" max="4" width="30.5" style="390" customWidth="1"/>
    <col min="5" max="16384" width="8" style="390"/>
  </cols>
  <sheetData>
    <row r="1" spans="1:4" ht="9.9499999999999993" customHeight="1" x14ac:dyDescent="0.25"/>
    <row r="2" spans="1:4" ht="18.75" customHeight="1" x14ac:dyDescent="0.25">
      <c r="A2" s="391"/>
      <c r="B2" s="1281" t="s">
        <v>39</v>
      </c>
      <c r="C2" s="1364"/>
      <c r="D2" s="1364"/>
    </row>
    <row r="3" spans="1:4" ht="46.5" customHeight="1" x14ac:dyDescent="0.25">
      <c r="A3" s="391"/>
      <c r="B3" s="1364"/>
      <c r="C3" s="1364"/>
      <c r="D3" s="1364"/>
    </row>
    <row r="5" spans="1:4" ht="15.75" customHeight="1" x14ac:dyDescent="0.25">
      <c r="B5" s="1516" t="s">
        <v>1585</v>
      </c>
      <c r="C5" s="1517"/>
      <c r="D5" s="1517"/>
    </row>
    <row r="6" spans="1:4" ht="10.5" customHeight="1" x14ac:dyDescent="0.25">
      <c r="B6" s="680"/>
      <c r="C6" s="680"/>
      <c r="D6" s="680"/>
    </row>
    <row r="7" spans="1:4" x14ac:dyDescent="0.25">
      <c r="B7" s="1518" t="s">
        <v>273</v>
      </c>
      <c r="C7" s="1519"/>
      <c r="D7" s="612" t="s">
        <v>939</v>
      </c>
    </row>
    <row r="8" spans="1:4" ht="38.25" x14ac:dyDescent="0.25">
      <c r="B8" s="660" t="s">
        <v>1586</v>
      </c>
      <c r="C8" s="681" t="s">
        <v>1028</v>
      </c>
      <c r="D8" s="614">
        <v>380120.35919070005</v>
      </c>
    </row>
    <row r="9" spans="1:4" x14ac:dyDescent="0.25">
      <c r="B9" s="605" t="s">
        <v>1027</v>
      </c>
      <c r="C9" s="664" t="s">
        <v>1030</v>
      </c>
      <c r="D9" s="607">
        <v>0</v>
      </c>
    </row>
    <row r="10" spans="1:4" x14ac:dyDescent="0.25">
      <c r="B10" s="605" t="s">
        <v>1029</v>
      </c>
      <c r="C10" s="664" t="s">
        <v>1032</v>
      </c>
      <c r="D10" s="607">
        <v>380120.35919070005</v>
      </c>
    </row>
    <row r="11" spans="1:4" x14ac:dyDescent="0.25">
      <c r="B11" s="605" t="s">
        <v>1031</v>
      </c>
      <c r="C11" s="664" t="s">
        <v>707</v>
      </c>
      <c r="D11" s="607">
        <v>19288.026129189999</v>
      </c>
    </row>
    <row r="12" spans="1:4" x14ac:dyDescent="0.25">
      <c r="B12" s="605" t="s">
        <v>685</v>
      </c>
      <c r="C12" s="664" t="s">
        <v>1034</v>
      </c>
      <c r="D12" s="607">
        <v>6675.7292983900006</v>
      </c>
    </row>
    <row r="13" spans="1:4" ht="38.25" x14ac:dyDescent="0.25">
      <c r="B13" s="605" t="s">
        <v>1033</v>
      </c>
      <c r="C13" s="664" t="s">
        <v>1587</v>
      </c>
      <c r="D13" s="607">
        <v>0</v>
      </c>
    </row>
    <row r="14" spans="1:4" x14ac:dyDescent="0.25">
      <c r="B14" s="605" t="s">
        <v>1035</v>
      </c>
      <c r="C14" s="664" t="s">
        <v>701</v>
      </c>
      <c r="D14" s="607">
        <v>1020.30411752</v>
      </c>
    </row>
    <row r="15" spans="1:4" ht="25.5" x14ac:dyDescent="0.25">
      <c r="B15" s="605" t="s">
        <v>1037</v>
      </c>
      <c r="C15" s="664" t="s">
        <v>1039</v>
      </c>
      <c r="D15" s="607">
        <v>263860.48682866001</v>
      </c>
    </row>
    <row r="16" spans="1:4" x14ac:dyDescent="0.25">
      <c r="B16" s="605" t="s">
        <v>1038</v>
      </c>
      <c r="C16" s="664" t="s">
        <v>1041</v>
      </c>
      <c r="D16" s="607">
        <v>58256.677864990001</v>
      </c>
    </row>
    <row r="17" spans="2:4" x14ac:dyDescent="0.25">
      <c r="B17" s="605" t="s">
        <v>1040</v>
      </c>
      <c r="C17" s="664" t="s">
        <v>702</v>
      </c>
      <c r="D17" s="607">
        <v>4357.8447756300002</v>
      </c>
    </row>
    <row r="18" spans="2:4" x14ac:dyDescent="0.25">
      <c r="B18" s="605" t="s">
        <v>1042</v>
      </c>
      <c r="C18" s="664" t="s">
        <v>705</v>
      </c>
      <c r="D18" s="607">
        <v>3192.5232122299999</v>
      </c>
    </row>
    <row r="19" spans="2:4" ht="38.25" x14ac:dyDescent="0.25">
      <c r="B19" s="605" t="s">
        <v>1043</v>
      </c>
      <c r="C19" s="664" t="s">
        <v>1044</v>
      </c>
      <c r="D19" s="607">
        <v>23468.766964089999</v>
      </c>
    </row>
  </sheetData>
  <mergeCells count="3">
    <mergeCell ref="B2:D3"/>
    <mergeCell ref="B5:D5"/>
    <mergeCell ref="B7:C7"/>
  </mergeCell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BAB8-1D71-4F51-AF01-805581914056}">
  <sheetPr codeName="Sheet74">
    <tabColor rgb="FF00A976"/>
  </sheetPr>
  <dimension ref="A1:K40"/>
  <sheetViews>
    <sheetView showGridLines="0" tabSelected="1" zoomScale="70" zoomScaleNormal="70" zoomScaleSheetLayoutView="20" zoomScalePageLayoutView="80" workbookViewId="0">
      <selection activeCell="N19" sqref="N19"/>
    </sheetView>
  </sheetViews>
  <sheetFormatPr defaultColWidth="8" defaultRowHeight="15" x14ac:dyDescent="0.25"/>
  <cols>
    <col min="1" max="1" width="3.125" style="170" customWidth="1"/>
    <col min="2" max="2" width="9" style="170" customWidth="1"/>
    <col min="3" max="3" width="40.375" style="170" customWidth="1"/>
    <col min="4" max="4" width="22.75" style="170" customWidth="1"/>
    <col min="5" max="5" width="20.625" style="170" customWidth="1"/>
    <col min="6" max="6" width="17.5" style="170" customWidth="1"/>
    <col min="7" max="7" width="25.75" style="170" customWidth="1"/>
    <col min="8" max="8" width="27.875" style="170" customWidth="1"/>
    <col min="9" max="9" width="22.75" style="170" customWidth="1"/>
    <col min="10" max="11" width="25" style="170" customWidth="1"/>
    <col min="12" max="16384" width="8" style="170"/>
  </cols>
  <sheetData>
    <row r="1" spans="1:11" ht="9.9499999999999993" customHeight="1" x14ac:dyDescent="0.25"/>
    <row r="2" spans="1:11" ht="20.25" x14ac:dyDescent="0.3">
      <c r="B2" s="1244" t="s">
        <v>41</v>
      </c>
      <c r="C2" s="1244"/>
      <c r="D2" s="1244"/>
      <c r="E2" s="1244"/>
      <c r="F2" s="1244"/>
      <c r="G2" s="1244"/>
      <c r="H2" s="1244"/>
      <c r="I2" s="1244"/>
      <c r="J2" s="1244"/>
      <c r="K2" s="1244"/>
    </row>
    <row r="3" spans="1:11" x14ac:dyDescent="0.25">
      <c r="B3" s="37"/>
      <c r="C3" s="37"/>
      <c r="D3" s="37"/>
      <c r="E3" s="37"/>
      <c r="F3" s="37"/>
      <c r="G3" s="37"/>
      <c r="H3" s="37"/>
      <c r="I3" s="37"/>
      <c r="J3" s="37"/>
      <c r="K3" s="37"/>
    </row>
    <row r="4" spans="1:11" ht="15.75" x14ac:dyDescent="0.25">
      <c r="B4" s="1529" t="s">
        <v>1045</v>
      </c>
      <c r="C4" s="1530"/>
      <c r="D4" s="1531" t="s">
        <v>1046</v>
      </c>
      <c r="E4" s="1532"/>
      <c r="F4" s="1532"/>
      <c r="G4" s="1533"/>
      <c r="H4" s="1531" t="s">
        <v>1047</v>
      </c>
      <c r="I4" s="1532"/>
      <c r="J4" s="1532"/>
      <c r="K4" s="1533"/>
    </row>
    <row r="5" spans="1:11" ht="15.75" x14ac:dyDescent="0.25">
      <c r="A5" s="682"/>
      <c r="B5" s="1527" t="s">
        <v>1048</v>
      </c>
      <c r="C5" s="1528"/>
      <c r="D5" s="1534"/>
      <c r="E5" s="1535"/>
      <c r="F5" s="1535"/>
      <c r="G5" s="1536"/>
      <c r="H5" s="1534"/>
      <c r="I5" s="1535"/>
      <c r="J5" s="1535"/>
      <c r="K5" s="1536"/>
    </row>
    <row r="6" spans="1:11" ht="15.75" x14ac:dyDescent="0.25">
      <c r="A6" s="37"/>
      <c r="B6" s="1527" t="s">
        <v>1049</v>
      </c>
      <c r="C6" s="1528"/>
      <c r="D6" s="936">
        <v>45291</v>
      </c>
      <c r="E6" s="936">
        <v>45199</v>
      </c>
      <c r="F6" s="936">
        <v>45107</v>
      </c>
      <c r="G6" s="936">
        <v>45016</v>
      </c>
      <c r="H6" s="936">
        <v>45291</v>
      </c>
      <c r="I6" s="936">
        <v>45199</v>
      </c>
      <c r="J6" s="936">
        <v>45107</v>
      </c>
      <c r="K6" s="936">
        <v>45016</v>
      </c>
    </row>
    <row r="7" spans="1:11" ht="15.75" x14ac:dyDescent="0.25">
      <c r="A7" s="37"/>
      <c r="B7" s="1527" t="s">
        <v>1050</v>
      </c>
      <c r="C7" s="1528"/>
      <c r="D7" s="937">
        <v>12</v>
      </c>
      <c r="E7" s="938">
        <v>12</v>
      </c>
      <c r="F7" s="938">
        <v>12</v>
      </c>
      <c r="G7" s="937">
        <v>12</v>
      </c>
      <c r="H7" s="938">
        <v>12</v>
      </c>
      <c r="I7" s="938">
        <v>12</v>
      </c>
      <c r="J7" s="938">
        <v>12</v>
      </c>
      <c r="K7" s="938">
        <v>12</v>
      </c>
    </row>
    <row r="8" spans="1:11" x14ac:dyDescent="0.25">
      <c r="B8" s="396" t="s">
        <v>1051</v>
      </c>
      <c r="C8" s="1070"/>
      <c r="D8" s="396"/>
      <c r="E8" s="397"/>
      <c r="F8" s="397"/>
      <c r="G8" s="396"/>
      <c r="H8" s="397"/>
      <c r="I8" s="397"/>
      <c r="J8" s="397"/>
      <c r="K8" s="397"/>
    </row>
    <row r="9" spans="1:11" ht="44.25" customHeight="1" x14ac:dyDescent="0.25">
      <c r="B9" s="398">
        <v>1</v>
      </c>
      <c r="C9" s="1071" t="s">
        <v>1052</v>
      </c>
      <c r="D9" s="1523"/>
      <c r="E9" s="1524"/>
      <c r="F9" s="1524"/>
      <c r="G9" s="1525"/>
      <c r="H9" s="399">
        <v>16986.271215012806</v>
      </c>
      <c r="I9" s="400">
        <v>16098.721126074412</v>
      </c>
      <c r="J9" s="400">
        <v>15548.614049229056</v>
      </c>
      <c r="K9" s="400">
        <v>14755.303200201914</v>
      </c>
    </row>
    <row r="10" spans="1:11" x14ac:dyDescent="0.25">
      <c r="B10" s="401" t="s">
        <v>1053</v>
      </c>
      <c r="C10" s="1072"/>
      <c r="D10" s="1537"/>
      <c r="E10" s="1538"/>
      <c r="F10" s="1538"/>
      <c r="G10" s="1539"/>
      <c r="H10" s="402"/>
      <c r="I10" s="402"/>
      <c r="J10" s="402"/>
      <c r="K10" s="402"/>
    </row>
    <row r="11" spans="1:11" ht="28.5" x14ac:dyDescent="0.25">
      <c r="B11" s="403">
        <v>2</v>
      </c>
      <c r="C11" s="1073" t="s">
        <v>1054</v>
      </c>
      <c r="D11" s="404">
        <v>0</v>
      </c>
      <c r="E11" s="404">
        <v>0</v>
      </c>
      <c r="F11" s="404">
        <v>0</v>
      </c>
      <c r="G11" s="404">
        <v>0</v>
      </c>
      <c r="H11" s="405">
        <v>0</v>
      </c>
      <c r="I11" s="405">
        <v>0</v>
      </c>
      <c r="J11" s="405">
        <v>0</v>
      </c>
      <c r="K11" s="405">
        <v>0</v>
      </c>
    </row>
    <row r="12" spans="1:11" x14ac:dyDescent="0.25">
      <c r="B12" s="406">
        <v>3</v>
      </c>
      <c r="C12" s="410" t="s">
        <v>1055</v>
      </c>
      <c r="D12" s="407">
        <v>0</v>
      </c>
      <c r="E12" s="408">
        <v>0</v>
      </c>
      <c r="F12" s="408">
        <v>0</v>
      </c>
      <c r="G12" s="407">
        <v>0</v>
      </c>
      <c r="H12" s="408">
        <v>0</v>
      </c>
      <c r="I12" s="408">
        <v>0</v>
      </c>
      <c r="J12" s="408">
        <v>0</v>
      </c>
      <c r="K12" s="408">
        <v>0</v>
      </c>
    </row>
    <row r="13" spans="1:11" x14ac:dyDescent="0.25">
      <c r="B13" s="406">
        <v>4</v>
      </c>
      <c r="C13" s="410" t="s">
        <v>1056</v>
      </c>
      <c r="D13" s="407">
        <v>0</v>
      </c>
      <c r="E13" s="408">
        <v>0</v>
      </c>
      <c r="F13" s="408">
        <v>0</v>
      </c>
      <c r="G13" s="407">
        <v>0</v>
      </c>
      <c r="H13" s="408">
        <v>0</v>
      </c>
      <c r="I13" s="408">
        <v>0</v>
      </c>
      <c r="J13" s="408">
        <v>0</v>
      </c>
      <c r="K13" s="408">
        <v>0</v>
      </c>
    </row>
    <row r="14" spans="1:11" x14ac:dyDescent="0.25">
      <c r="B14" s="409">
        <v>5</v>
      </c>
      <c r="C14" s="1074" t="s">
        <v>1057</v>
      </c>
      <c r="D14" s="404">
        <v>1235.8436632708365</v>
      </c>
      <c r="E14" s="404">
        <v>1135.0472169408338</v>
      </c>
      <c r="F14" s="404">
        <v>4.0000000000000001E-3</v>
      </c>
      <c r="G14" s="404">
        <v>4.0000000000000001E-3</v>
      </c>
      <c r="H14" s="405">
        <v>1235.8436632708365</v>
      </c>
      <c r="I14" s="405">
        <v>1135.0472169408338</v>
      </c>
      <c r="J14" s="405">
        <v>1061.2594193941704</v>
      </c>
      <c r="K14" s="405">
        <v>955.63532042888858</v>
      </c>
    </row>
    <row r="15" spans="1:11" ht="28.5" x14ac:dyDescent="0.25">
      <c r="B15" s="406">
        <v>6</v>
      </c>
      <c r="C15" s="410" t="s">
        <v>1058</v>
      </c>
      <c r="D15" s="407">
        <v>0</v>
      </c>
      <c r="E15" s="408">
        <v>0</v>
      </c>
      <c r="F15" s="408">
        <v>0</v>
      </c>
      <c r="G15" s="407">
        <v>0</v>
      </c>
      <c r="H15" s="399">
        <v>0</v>
      </c>
      <c r="I15" s="399">
        <v>0</v>
      </c>
      <c r="J15" s="399">
        <v>0</v>
      </c>
      <c r="K15" s="411">
        <v>0</v>
      </c>
    </row>
    <row r="16" spans="1:11" x14ac:dyDescent="0.25">
      <c r="B16" s="406">
        <v>7</v>
      </c>
      <c r="C16" s="410" t="s">
        <v>1059</v>
      </c>
      <c r="D16" s="407">
        <v>0</v>
      </c>
      <c r="E16" s="408">
        <v>0</v>
      </c>
      <c r="F16" s="408">
        <v>0</v>
      </c>
      <c r="G16" s="407">
        <v>0</v>
      </c>
      <c r="H16" s="399">
        <v>0</v>
      </c>
      <c r="I16" s="399">
        <v>0</v>
      </c>
      <c r="J16" s="399">
        <v>0</v>
      </c>
      <c r="K16" s="411">
        <v>0</v>
      </c>
    </row>
    <row r="17" spans="2:11" x14ac:dyDescent="0.25">
      <c r="B17" s="406">
        <v>8</v>
      </c>
      <c r="C17" s="410" t="s">
        <v>1060</v>
      </c>
      <c r="D17" s="407">
        <v>1235.8436632708365</v>
      </c>
      <c r="E17" s="408">
        <v>1135.0472169408338</v>
      </c>
      <c r="F17" s="408">
        <v>4.0000000000000001E-3</v>
      </c>
      <c r="G17" s="407">
        <v>4.0000000000000001E-3</v>
      </c>
      <c r="H17" s="399">
        <v>1235.8436632708365</v>
      </c>
      <c r="I17" s="399">
        <v>1135.0472169408338</v>
      </c>
      <c r="J17" s="399">
        <v>1061.2594193941704</v>
      </c>
      <c r="K17" s="411">
        <v>955.63532042888858</v>
      </c>
    </row>
    <row r="18" spans="2:11" x14ac:dyDescent="0.25">
      <c r="B18" s="403">
        <v>9</v>
      </c>
      <c r="C18" s="1075" t="s">
        <v>1061</v>
      </c>
      <c r="D18" s="1523"/>
      <c r="E18" s="1524"/>
      <c r="F18" s="1524"/>
      <c r="G18" s="1525"/>
      <c r="H18" s="405">
        <v>0</v>
      </c>
      <c r="I18" s="405">
        <v>0</v>
      </c>
      <c r="J18" s="405">
        <v>0</v>
      </c>
      <c r="K18" s="405">
        <v>0</v>
      </c>
    </row>
    <row r="19" spans="2:11" x14ac:dyDescent="0.25">
      <c r="B19" s="409">
        <v>10</v>
      </c>
      <c r="C19" s="1074" t="s">
        <v>1062</v>
      </c>
      <c r="D19" s="412">
        <v>510.670607002</v>
      </c>
      <c r="E19" s="412">
        <v>476.53338477999995</v>
      </c>
      <c r="F19" s="412">
        <v>199.89197733</v>
      </c>
      <c r="G19" s="412">
        <v>208.62780806000001</v>
      </c>
      <c r="H19" s="405">
        <v>510.670607002</v>
      </c>
      <c r="I19" s="405">
        <v>476.53338477999995</v>
      </c>
      <c r="J19" s="405">
        <v>411.15880935333331</v>
      </c>
      <c r="K19" s="405">
        <v>333.81607928761906</v>
      </c>
    </row>
    <row r="20" spans="2:11" ht="28.5" x14ac:dyDescent="0.25">
      <c r="B20" s="406">
        <v>11</v>
      </c>
      <c r="C20" s="410" t="s">
        <v>1063</v>
      </c>
      <c r="D20" s="407">
        <v>510.670607002</v>
      </c>
      <c r="E20" s="407">
        <v>476.53338477999995</v>
      </c>
      <c r="F20" s="407">
        <v>199.89197733</v>
      </c>
      <c r="G20" s="407">
        <v>208.62780806000001</v>
      </c>
      <c r="H20" s="399">
        <v>510.670607002</v>
      </c>
      <c r="I20" s="399">
        <v>476.53338477999995</v>
      </c>
      <c r="J20" s="399">
        <v>411.15880935333331</v>
      </c>
      <c r="K20" s="411">
        <v>333.81607928761906</v>
      </c>
    </row>
    <row r="21" spans="2:11" x14ac:dyDescent="0.25">
      <c r="B21" s="406">
        <v>12</v>
      </c>
      <c r="C21" s="410" t="s">
        <v>1064</v>
      </c>
      <c r="D21" s="407">
        <v>0</v>
      </c>
      <c r="E21" s="408">
        <v>0</v>
      </c>
      <c r="F21" s="408">
        <v>0</v>
      </c>
      <c r="G21" s="407">
        <v>0</v>
      </c>
      <c r="H21" s="399">
        <v>0</v>
      </c>
      <c r="I21" s="399">
        <v>0</v>
      </c>
      <c r="J21" s="399">
        <v>0</v>
      </c>
      <c r="K21" s="411">
        <v>0</v>
      </c>
    </row>
    <row r="22" spans="2:11" x14ac:dyDescent="0.25">
      <c r="B22" s="406">
        <v>13</v>
      </c>
      <c r="C22" s="410" t="s">
        <v>1065</v>
      </c>
      <c r="D22" s="407">
        <v>0</v>
      </c>
      <c r="E22" s="408">
        <v>0</v>
      </c>
      <c r="F22" s="408">
        <v>0</v>
      </c>
      <c r="G22" s="407">
        <v>0</v>
      </c>
      <c r="H22" s="399">
        <v>0</v>
      </c>
      <c r="I22" s="399">
        <v>0</v>
      </c>
      <c r="J22" s="399">
        <v>0</v>
      </c>
      <c r="K22" s="411">
        <v>0</v>
      </c>
    </row>
    <row r="23" spans="2:11" x14ac:dyDescent="0.25">
      <c r="B23" s="403">
        <v>14</v>
      </c>
      <c r="C23" s="1075" t="s">
        <v>1066</v>
      </c>
      <c r="D23" s="404">
        <v>1275.5720804319444</v>
      </c>
      <c r="E23" s="405">
        <v>1367.5724241552789</v>
      </c>
      <c r="F23" s="405">
        <v>859.80879107999897</v>
      </c>
      <c r="G23" s="404">
        <v>1539.3050461649998</v>
      </c>
      <c r="H23" s="405">
        <v>1245.1276359874998</v>
      </c>
      <c r="I23" s="405">
        <v>1337.2113130441678</v>
      </c>
      <c r="J23" s="405">
        <v>1164.2626412141669</v>
      </c>
      <c r="K23" s="405">
        <v>1264.3069867191671</v>
      </c>
    </row>
    <row r="24" spans="2:11" x14ac:dyDescent="0.25">
      <c r="B24" s="398">
        <v>15</v>
      </c>
      <c r="C24" s="1076" t="s">
        <v>1067</v>
      </c>
      <c r="D24" s="404">
        <v>11.592045583333334</v>
      </c>
      <c r="E24" s="405">
        <v>14.221100333333334</v>
      </c>
      <c r="F24" s="405">
        <v>18.287789</v>
      </c>
      <c r="G24" s="404">
        <v>36.694839564999995</v>
      </c>
      <c r="H24" s="405">
        <v>0.57960227916666662</v>
      </c>
      <c r="I24" s="405">
        <v>0.71105501666666671</v>
      </c>
      <c r="J24" s="405">
        <v>0.85120757500000011</v>
      </c>
      <c r="K24" s="405">
        <v>1.7537603927499998</v>
      </c>
    </row>
    <row r="25" spans="2:11" x14ac:dyDescent="0.25">
      <c r="B25" s="403">
        <v>16</v>
      </c>
      <c r="C25" s="1075" t="s">
        <v>1068</v>
      </c>
      <c r="D25" s="1523"/>
      <c r="E25" s="1524"/>
      <c r="F25" s="1524"/>
      <c r="G25" s="1525"/>
      <c r="H25" s="405">
        <v>2992.2215085395028</v>
      </c>
      <c r="I25" s="405">
        <v>2949.5029697816685</v>
      </c>
      <c r="J25" s="405">
        <v>2637.5320775366704</v>
      </c>
      <c r="K25" s="405">
        <v>2555.5121468284246</v>
      </c>
    </row>
    <row r="26" spans="2:11" x14ac:dyDescent="0.25">
      <c r="B26" s="413" t="s">
        <v>1069</v>
      </c>
      <c r="C26" s="1077"/>
      <c r="D26" s="413"/>
      <c r="E26" s="414"/>
      <c r="F26" s="414"/>
      <c r="G26" s="413"/>
      <c r="H26" s="415"/>
      <c r="I26" s="415"/>
      <c r="J26" s="415"/>
      <c r="K26" s="415"/>
    </row>
    <row r="27" spans="2:11" x14ac:dyDescent="0.25">
      <c r="B27" s="403">
        <v>17</v>
      </c>
      <c r="C27" s="1073" t="s">
        <v>1070</v>
      </c>
      <c r="D27" s="407">
        <v>6177.8794427949997</v>
      </c>
      <c r="E27" s="408">
        <v>5786.8674706333331</v>
      </c>
      <c r="F27" s="408">
        <v>3999.3506514800001</v>
      </c>
      <c r="G27" s="407">
        <v>3320.5815863574999</v>
      </c>
      <c r="H27" s="399">
        <v>522.36164638695004</v>
      </c>
      <c r="I27" s="399">
        <v>414.97141382393335</v>
      </c>
      <c r="J27" s="399">
        <v>383.41993392778005</v>
      </c>
      <c r="K27" s="411">
        <v>347.31075154985712</v>
      </c>
    </row>
    <row r="28" spans="2:11" x14ac:dyDescent="0.25">
      <c r="B28" s="403">
        <v>18</v>
      </c>
      <c r="C28" s="1073" t="s">
        <v>1071</v>
      </c>
      <c r="D28" s="407">
        <v>1769.6335923991678</v>
      </c>
      <c r="E28" s="408">
        <v>1632.6303915749979</v>
      </c>
      <c r="F28" s="408">
        <v>238.82381544</v>
      </c>
      <c r="G28" s="407">
        <v>724.34030983999253</v>
      </c>
      <c r="H28" s="399">
        <v>1399.8130234870853</v>
      </c>
      <c r="I28" s="399">
        <v>1270.4105331124981</v>
      </c>
      <c r="J28" s="399">
        <v>1159.6525649716677</v>
      </c>
      <c r="K28" s="411">
        <v>1051.4577067764965</v>
      </c>
    </row>
    <row r="29" spans="2:11" x14ac:dyDescent="0.25">
      <c r="B29" s="403">
        <v>19</v>
      </c>
      <c r="C29" s="1073" t="s">
        <v>1072</v>
      </c>
      <c r="D29" s="407">
        <v>217.29870115333335</v>
      </c>
      <c r="E29" s="408">
        <v>302.69234675966675</v>
      </c>
      <c r="F29" s="408">
        <v>1.6812000000000001E-4</v>
      </c>
      <c r="G29" s="407">
        <v>192.12262789166664</v>
      </c>
      <c r="H29" s="399">
        <v>217.29870115333335</v>
      </c>
      <c r="I29" s="399">
        <v>302.69234675966675</v>
      </c>
      <c r="J29" s="399">
        <v>555.12385384666675</v>
      </c>
      <c r="K29" s="411">
        <v>463.76166294375003</v>
      </c>
    </row>
    <row r="30" spans="2:11" ht="71.25" x14ac:dyDescent="0.25">
      <c r="B30" s="409" t="s">
        <v>1073</v>
      </c>
      <c r="C30" s="416" t="s">
        <v>1074</v>
      </c>
      <c r="D30" s="1523"/>
      <c r="E30" s="1524"/>
      <c r="F30" s="1524"/>
      <c r="G30" s="1525"/>
      <c r="H30" s="417">
        <v>0</v>
      </c>
      <c r="I30" s="417">
        <v>0</v>
      </c>
      <c r="J30" s="417">
        <v>0</v>
      </c>
      <c r="K30" s="417">
        <v>0</v>
      </c>
    </row>
    <row r="31" spans="2:11" ht="28.5" x14ac:dyDescent="0.25">
      <c r="B31" s="403" t="s">
        <v>1075</v>
      </c>
      <c r="C31" s="1073" t="s">
        <v>1076</v>
      </c>
      <c r="D31" s="1523"/>
      <c r="E31" s="1524"/>
      <c r="F31" s="1524"/>
      <c r="G31" s="1525"/>
      <c r="H31" s="418">
        <v>0</v>
      </c>
      <c r="I31" s="418">
        <v>0</v>
      </c>
      <c r="J31" s="418">
        <v>0</v>
      </c>
      <c r="K31" s="418">
        <v>0</v>
      </c>
    </row>
    <row r="32" spans="2:11" x14ac:dyDescent="0.25">
      <c r="B32" s="409">
        <v>20</v>
      </c>
      <c r="C32" s="416" t="s">
        <v>1077</v>
      </c>
      <c r="D32" s="412">
        <v>8164.8117363475012</v>
      </c>
      <c r="E32" s="412">
        <v>7722.1902089679979</v>
      </c>
      <c r="F32" s="412">
        <v>4238.1746350399999</v>
      </c>
      <c r="G32" s="412">
        <v>4237.0445240891595</v>
      </c>
      <c r="H32" s="412">
        <v>2139.4733710273686</v>
      </c>
      <c r="I32" s="412">
        <v>1988.0742936960983</v>
      </c>
      <c r="J32" s="412">
        <v>2098.1963527461144</v>
      </c>
      <c r="K32" s="412">
        <v>1862.5301212701036</v>
      </c>
    </row>
    <row r="33" spans="2:11" x14ac:dyDescent="0.25">
      <c r="B33" s="419" t="s">
        <v>167</v>
      </c>
      <c r="C33" s="1078" t="s">
        <v>1078</v>
      </c>
      <c r="D33" s="407">
        <v>0</v>
      </c>
      <c r="E33" s="407">
        <v>0</v>
      </c>
      <c r="F33" s="407">
        <v>0</v>
      </c>
      <c r="G33" s="407">
        <v>0</v>
      </c>
      <c r="H33" s="399">
        <v>0</v>
      </c>
      <c r="I33" s="399">
        <v>0</v>
      </c>
      <c r="J33" s="399">
        <v>0</v>
      </c>
      <c r="K33" s="411">
        <v>0</v>
      </c>
    </row>
    <row r="34" spans="2:11" x14ac:dyDescent="0.25">
      <c r="B34" s="420" t="s">
        <v>169</v>
      </c>
      <c r="C34" s="1079" t="s">
        <v>1079</v>
      </c>
      <c r="D34" s="407">
        <v>0</v>
      </c>
      <c r="E34" s="407">
        <v>0</v>
      </c>
      <c r="F34" s="407">
        <v>0</v>
      </c>
      <c r="G34" s="407">
        <v>0</v>
      </c>
      <c r="H34" s="399">
        <v>0</v>
      </c>
      <c r="I34" s="399">
        <v>0</v>
      </c>
      <c r="J34" s="399">
        <v>0</v>
      </c>
      <c r="K34" s="411">
        <v>0</v>
      </c>
    </row>
    <row r="35" spans="2:11" x14ac:dyDescent="0.25">
      <c r="B35" s="419" t="s">
        <v>171</v>
      </c>
      <c r="C35" s="1078" t="s">
        <v>1080</v>
      </c>
      <c r="D35" s="407">
        <v>0</v>
      </c>
      <c r="E35" s="407">
        <v>0</v>
      </c>
      <c r="F35" s="407">
        <v>0</v>
      </c>
      <c r="G35" s="407">
        <v>0</v>
      </c>
      <c r="H35" s="399">
        <v>0</v>
      </c>
      <c r="I35" s="399">
        <v>0</v>
      </c>
      <c r="J35" s="399">
        <v>0</v>
      </c>
      <c r="K35" s="411">
        <v>0</v>
      </c>
    </row>
    <row r="36" spans="2:11" ht="15.75" x14ac:dyDescent="0.25">
      <c r="B36" s="421"/>
      <c r="C36" s="1080"/>
      <c r="D36" s="422"/>
      <c r="E36" s="422"/>
      <c r="F36" s="422"/>
      <c r="G36" s="422"/>
      <c r="H36" s="1520" t="s">
        <v>1081</v>
      </c>
      <c r="I36" s="1521"/>
      <c r="J36" s="1521"/>
      <c r="K36" s="1522"/>
    </row>
    <row r="37" spans="2:11" x14ac:dyDescent="0.25">
      <c r="B37" s="403">
        <v>21</v>
      </c>
      <c r="C37" s="1073" t="s">
        <v>1082</v>
      </c>
      <c r="D37" s="1523"/>
      <c r="E37" s="1524"/>
      <c r="F37" s="1524"/>
      <c r="G37" s="1525"/>
      <c r="H37" s="423">
        <v>16157.792556797578</v>
      </c>
      <c r="I37" s="423">
        <v>15854.174865135665</v>
      </c>
      <c r="J37" s="423">
        <v>15304.067788290306</v>
      </c>
      <c r="K37" s="423">
        <v>13300.725687688997</v>
      </c>
    </row>
    <row r="38" spans="2:11" x14ac:dyDescent="0.25">
      <c r="B38" s="403">
        <v>22</v>
      </c>
      <c r="C38" s="1073" t="s">
        <v>1083</v>
      </c>
      <c r="D38" s="1523"/>
      <c r="E38" s="1524"/>
      <c r="F38" s="1524"/>
      <c r="G38" s="1525"/>
      <c r="H38" s="423">
        <v>1416.8197390441751</v>
      </c>
      <c r="I38" s="423">
        <v>1466.6701690666771</v>
      </c>
      <c r="J38" s="423">
        <v>1175.1837472018578</v>
      </c>
      <c r="K38" s="423">
        <v>1053.0028477851099</v>
      </c>
    </row>
    <row r="39" spans="2:11" x14ac:dyDescent="0.25">
      <c r="B39" s="403">
        <v>23</v>
      </c>
      <c r="C39" s="1073" t="s">
        <v>1084</v>
      </c>
      <c r="D39" s="1523"/>
      <c r="E39" s="1524"/>
      <c r="F39" s="1524"/>
      <c r="G39" s="1525"/>
      <c r="H39" s="424">
        <v>98.431399014687642</v>
      </c>
      <c r="I39" s="424">
        <v>15.435689032323273</v>
      </c>
      <c r="J39" s="424">
        <v>23.078169763507745</v>
      </c>
      <c r="K39" s="424">
        <v>26.79073860242778</v>
      </c>
    </row>
    <row r="40" spans="2:11" x14ac:dyDescent="0.25">
      <c r="B40" s="1526" t="s">
        <v>1085</v>
      </c>
      <c r="C40" s="1526"/>
      <c r="D40" s="1526"/>
      <c r="E40" s="1526"/>
      <c r="F40" s="1526"/>
      <c r="G40" s="1526"/>
      <c r="H40" s="425"/>
      <c r="I40" s="425"/>
      <c r="J40" s="425"/>
      <c r="K40" s="425"/>
    </row>
  </sheetData>
  <mergeCells count="18">
    <mergeCell ref="D30:G30"/>
    <mergeCell ref="D31:G31"/>
    <mergeCell ref="B6:C6"/>
    <mergeCell ref="B2:K2"/>
    <mergeCell ref="B4:C4"/>
    <mergeCell ref="D4:G5"/>
    <mergeCell ref="H4:K5"/>
    <mergeCell ref="B5:C5"/>
    <mergeCell ref="B7:C7"/>
    <mergeCell ref="D9:G9"/>
    <mergeCell ref="D10:G10"/>
    <mergeCell ref="D18:G18"/>
    <mergeCell ref="D25:G25"/>
    <mergeCell ref="H36:K36"/>
    <mergeCell ref="D37:G37"/>
    <mergeCell ref="D38:G38"/>
    <mergeCell ref="D39:G39"/>
    <mergeCell ref="B40:G40"/>
  </mergeCells>
  <pageMargins left="0.7" right="0.7" top="0.75" bottom="0.75" header="0.3" footer="0.3"/>
  <pageSetup paperSize="9" scale="31" orientation="portrait" verticalDpi="90" r:id="rId1"/>
  <colBreaks count="1" manualBreakCount="1">
    <brk id="12" max="1048575" man="1"/>
  </colBreaks>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EBE01-102B-4C00-91DC-07AC10B18B2E}">
  <sheetPr codeName="Sheet75">
    <tabColor rgb="FF00A976"/>
  </sheetPr>
  <dimension ref="B1:AB50"/>
  <sheetViews>
    <sheetView showGridLines="0" zoomScale="70" zoomScaleNormal="70" zoomScalePageLayoutView="80" workbookViewId="0">
      <selection activeCell="M28" sqref="M28"/>
    </sheetView>
  </sheetViews>
  <sheetFormatPr defaultColWidth="8" defaultRowHeight="15" x14ac:dyDescent="0.25"/>
  <cols>
    <col min="1" max="1" width="3.125" style="37" customWidth="1"/>
    <col min="2" max="2" width="8" style="37"/>
    <col min="3" max="3" width="32.375" style="37" customWidth="1"/>
    <col min="4" max="28" width="12.625" style="37" customWidth="1"/>
    <col min="29" max="16384" width="8" style="37"/>
  </cols>
  <sheetData>
    <row r="1" spans="2:28" ht="9.9499999999999993" customHeight="1" x14ac:dyDescent="0.25"/>
    <row r="2" spans="2:28" ht="20.25" x14ac:dyDescent="0.3">
      <c r="B2" s="1244" t="s">
        <v>42</v>
      </c>
      <c r="C2" s="1244"/>
      <c r="D2" s="1244"/>
      <c r="E2" s="1244"/>
      <c r="F2" s="1244"/>
      <c r="G2" s="1244"/>
      <c r="H2" s="1244"/>
      <c r="I2" s="1244"/>
      <c r="J2" s="1244"/>
      <c r="K2" s="1244"/>
      <c r="L2" s="1244"/>
      <c r="M2" s="1244"/>
      <c r="N2" s="1244"/>
      <c r="O2" s="1244"/>
      <c r="P2" s="1244"/>
      <c r="Q2" s="1244"/>
      <c r="R2" s="1244"/>
      <c r="S2" s="1244"/>
      <c r="T2" s="1244"/>
      <c r="U2" s="1244"/>
      <c r="V2" s="1244"/>
      <c r="W2" s="1244"/>
      <c r="X2" s="1244"/>
      <c r="Y2" s="1244"/>
      <c r="Z2" s="1244"/>
      <c r="AA2" s="1244"/>
      <c r="AB2" s="1244"/>
    </row>
    <row r="3" spans="2:28" ht="15.75" x14ac:dyDescent="0.25">
      <c r="B3" s="426" t="s">
        <v>1086</v>
      </c>
    </row>
    <row r="4" spans="2:28" ht="15.75" thickBot="1" x14ac:dyDescent="0.3"/>
    <row r="5" spans="2:28" ht="15.75" thickBot="1" x14ac:dyDescent="0.3">
      <c r="B5" s="1555" t="s">
        <v>1045</v>
      </c>
      <c r="C5" s="1556"/>
      <c r="D5" s="1557">
        <v>45291</v>
      </c>
      <c r="E5" s="1558"/>
      <c r="F5" s="1558"/>
      <c r="G5" s="1558"/>
      <c r="H5" s="1559"/>
      <c r="I5" s="1557">
        <v>45199</v>
      </c>
      <c r="J5" s="1558"/>
      <c r="K5" s="1558"/>
      <c r="L5" s="1558"/>
      <c r="M5" s="1559"/>
      <c r="N5" s="1560">
        <v>45107</v>
      </c>
      <c r="O5" s="1558"/>
      <c r="P5" s="1558"/>
      <c r="Q5" s="1558"/>
      <c r="R5" s="1559"/>
      <c r="S5" s="1560">
        <v>45016</v>
      </c>
      <c r="T5" s="1558"/>
      <c r="U5" s="1558"/>
      <c r="V5" s="1558"/>
      <c r="W5" s="1559"/>
      <c r="X5" s="1560">
        <v>44926</v>
      </c>
      <c r="Y5" s="1558"/>
      <c r="Z5" s="1558"/>
      <c r="AA5" s="1558"/>
      <c r="AB5" s="1559"/>
    </row>
    <row r="6" spans="2:28" x14ac:dyDescent="0.25">
      <c r="B6" s="1551" t="s">
        <v>1048</v>
      </c>
      <c r="C6" s="1552"/>
      <c r="D6" s="1543" t="s">
        <v>1087</v>
      </c>
      <c r="E6" s="1543"/>
      <c r="F6" s="1543"/>
      <c r="G6" s="1543"/>
      <c r="H6" s="1544" t="s">
        <v>1088</v>
      </c>
      <c r="I6" s="1543" t="s">
        <v>1087</v>
      </c>
      <c r="J6" s="1543"/>
      <c r="K6" s="1543"/>
      <c r="L6" s="1543"/>
      <c r="M6" s="1544" t="s">
        <v>1088</v>
      </c>
      <c r="N6" s="1542" t="s">
        <v>1087</v>
      </c>
      <c r="O6" s="1543"/>
      <c r="P6" s="1543"/>
      <c r="Q6" s="1543"/>
      <c r="R6" s="1544" t="s">
        <v>1088</v>
      </c>
      <c r="S6" s="1542" t="s">
        <v>1087</v>
      </c>
      <c r="T6" s="1543"/>
      <c r="U6" s="1543"/>
      <c r="V6" s="1543"/>
      <c r="W6" s="1544" t="s">
        <v>1088</v>
      </c>
      <c r="X6" s="1542" t="s">
        <v>1087</v>
      </c>
      <c r="Y6" s="1543"/>
      <c r="Z6" s="1543"/>
      <c r="AA6" s="1543"/>
      <c r="AB6" s="1544" t="s">
        <v>1088</v>
      </c>
    </row>
    <row r="7" spans="2:28" ht="30.75" thickBot="1" x14ac:dyDescent="0.3">
      <c r="B7" s="1553"/>
      <c r="C7" s="1554"/>
      <c r="D7" s="427" t="s">
        <v>1089</v>
      </c>
      <c r="E7" s="427" t="s">
        <v>1090</v>
      </c>
      <c r="F7" s="427" t="s">
        <v>1091</v>
      </c>
      <c r="G7" s="427" t="s">
        <v>1092</v>
      </c>
      <c r="H7" s="1545"/>
      <c r="I7" s="427" t="s">
        <v>1089</v>
      </c>
      <c r="J7" s="427" t="s">
        <v>1090</v>
      </c>
      <c r="K7" s="427" t="s">
        <v>1091</v>
      </c>
      <c r="L7" s="427" t="s">
        <v>1092</v>
      </c>
      <c r="M7" s="1545"/>
      <c r="N7" s="428" t="s">
        <v>1089</v>
      </c>
      <c r="O7" s="427" t="s">
        <v>1090</v>
      </c>
      <c r="P7" s="427" t="s">
        <v>1091</v>
      </c>
      <c r="Q7" s="427" t="s">
        <v>1092</v>
      </c>
      <c r="R7" s="1545"/>
      <c r="S7" s="428" t="s">
        <v>1089</v>
      </c>
      <c r="T7" s="427" t="s">
        <v>1090</v>
      </c>
      <c r="U7" s="427" t="s">
        <v>1091</v>
      </c>
      <c r="V7" s="427" t="s">
        <v>1092</v>
      </c>
      <c r="W7" s="1545"/>
      <c r="X7" s="428" t="s">
        <v>1089</v>
      </c>
      <c r="Y7" s="427" t="s">
        <v>1090</v>
      </c>
      <c r="Z7" s="427" t="s">
        <v>1091</v>
      </c>
      <c r="AA7" s="427" t="s">
        <v>1092</v>
      </c>
      <c r="AB7" s="1545"/>
    </row>
    <row r="8" spans="2:28" ht="15.75" thickBot="1" x14ac:dyDescent="0.3">
      <c r="B8" s="1549" t="s">
        <v>1093</v>
      </c>
      <c r="C8" s="1550"/>
      <c r="D8" s="1546"/>
      <c r="E8" s="1547"/>
      <c r="F8" s="1547"/>
      <c r="G8" s="1547"/>
      <c r="H8" s="1548"/>
      <c r="I8" s="1546"/>
      <c r="J8" s="1547"/>
      <c r="K8" s="1547"/>
      <c r="L8" s="1547"/>
      <c r="M8" s="1548"/>
      <c r="N8" s="1546"/>
      <c r="O8" s="1547"/>
      <c r="P8" s="1547"/>
      <c r="Q8" s="1547"/>
      <c r="R8" s="1548"/>
      <c r="S8" s="1546"/>
      <c r="T8" s="1547"/>
      <c r="U8" s="1547"/>
      <c r="V8" s="1547"/>
      <c r="W8" s="1548"/>
      <c r="X8" s="1546"/>
      <c r="Y8" s="1547"/>
      <c r="Z8" s="1547"/>
      <c r="AA8" s="1547"/>
      <c r="AB8" s="1548"/>
    </row>
    <row r="9" spans="2:28" x14ac:dyDescent="0.25">
      <c r="B9" s="429">
        <v>1</v>
      </c>
      <c r="C9" s="430" t="s">
        <v>1094</v>
      </c>
      <c r="D9" s="431">
        <v>24188.527187970001</v>
      </c>
      <c r="E9" s="432">
        <v>0</v>
      </c>
      <c r="F9" s="432">
        <v>0</v>
      </c>
      <c r="G9" s="433">
        <v>0</v>
      </c>
      <c r="H9" s="434">
        <v>24188.527187970001</v>
      </c>
      <c r="I9" s="431">
        <v>23497.9756247</v>
      </c>
      <c r="J9" s="432">
        <v>0</v>
      </c>
      <c r="K9" s="432">
        <v>0</v>
      </c>
      <c r="L9" s="433">
        <v>0</v>
      </c>
      <c r="M9" s="434">
        <v>23497.9756247</v>
      </c>
      <c r="N9" s="431">
        <v>23041.36625571</v>
      </c>
      <c r="O9" s="432">
        <v>0</v>
      </c>
      <c r="P9" s="432">
        <v>0</v>
      </c>
      <c r="Q9" s="433">
        <v>0</v>
      </c>
      <c r="R9" s="434">
        <v>23041.36625571</v>
      </c>
      <c r="S9" s="431">
        <v>22913.253399470002</v>
      </c>
      <c r="T9" s="432">
        <v>0</v>
      </c>
      <c r="U9" s="432">
        <v>0</v>
      </c>
      <c r="V9" s="433">
        <v>0</v>
      </c>
      <c r="W9" s="435">
        <v>22913.253399470002</v>
      </c>
      <c r="X9" s="436">
        <v>22189.514309419999</v>
      </c>
      <c r="Y9" s="437">
        <v>0</v>
      </c>
      <c r="Z9" s="437">
        <v>0</v>
      </c>
      <c r="AA9" s="438">
        <v>0</v>
      </c>
      <c r="AB9" s="439">
        <v>22189.514309419999</v>
      </c>
    </row>
    <row r="10" spans="2:28" x14ac:dyDescent="0.25">
      <c r="B10" s="440">
        <v>2</v>
      </c>
      <c r="C10" s="441" t="s">
        <v>1095</v>
      </c>
      <c r="D10" s="442">
        <v>24188.527187970001</v>
      </c>
      <c r="E10" s="443">
        <v>0</v>
      </c>
      <c r="F10" s="443">
        <v>0</v>
      </c>
      <c r="G10" s="444">
        <v>0</v>
      </c>
      <c r="H10" s="445">
        <v>24188.527187970001</v>
      </c>
      <c r="I10" s="442">
        <v>23497.9756247</v>
      </c>
      <c r="J10" s="443">
        <v>0</v>
      </c>
      <c r="K10" s="443">
        <v>0</v>
      </c>
      <c r="L10" s="444">
        <v>0</v>
      </c>
      <c r="M10" s="445">
        <v>23497.9756247</v>
      </c>
      <c r="N10" s="446">
        <v>23041.36625571</v>
      </c>
      <c r="O10" s="446">
        <v>0</v>
      </c>
      <c r="P10" s="446">
        <v>0</v>
      </c>
      <c r="Q10" s="446">
        <v>0</v>
      </c>
      <c r="R10" s="446">
        <v>23041.36625571</v>
      </c>
      <c r="S10" s="442">
        <v>22913.253399470002</v>
      </c>
      <c r="T10" s="446">
        <v>0</v>
      </c>
      <c r="U10" s="446">
        <v>0</v>
      </c>
      <c r="V10" s="446">
        <v>0</v>
      </c>
      <c r="W10" s="447">
        <v>22913.253399470002</v>
      </c>
      <c r="X10" s="448">
        <v>22189.514309419999</v>
      </c>
      <c r="Y10" s="446">
        <v>0</v>
      </c>
      <c r="Z10" s="446">
        <v>0</v>
      </c>
      <c r="AA10" s="446">
        <v>0</v>
      </c>
      <c r="AB10" s="449">
        <v>22189.514309419999</v>
      </c>
    </row>
    <row r="11" spans="2:28" x14ac:dyDescent="0.25">
      <c r="B11" s="440">
        <v>3</v>
      </c>
      <c r="C11" s="441" t="s">
        <v>1096</v>
      </c>
      <c r="D11" s="450"/>
      <c r="E11" s="443">
        <v>0</v>
      </c>
      <c r="F11" s="443">
        <v>0</v>
      </c>
      <c r="G11" s="444">
        <v>0</v>
      </c>
      <c r="H11" s="445">
        <v>0</v>
      </c>
      <c r="I11" s="450"/>
      <c r="J11" s="443">
        <v>0</v>
      </c>
      <c r="K11" s="443">
        <v>0</v>
      </c>
      <c r="L11" s="444">
        <v>0</v>
      </c>
      <c r="M11" s="445">
        <v>0</v>
      </c>
      <c r="N11" s="450"/>
      <c r="O11" s="446">
        <v>0</v>
      </c>
      <c r="P11" s="446">
        <v>0</v>
      </c>
      <c r="Q11" s="446">
        <v>0</v>
      </c>
      <c r="R11" s="446">
        <v>0</v>
      </c>
      <c r="S11" s="450"/>
      <c r="T11" s="446">
        <v>0</v>
      </c>
      <c r="U11" s="446">
        <v>0</v>
      </c>
      <c r="V11" s="446">
        <v>0</v>
      </c>
      <c r="W11" s="447">
        <v>0</v>
      </c>
      <c r="X11" s="450"/>
      <c r="Y11" s="446">
        <v>0</v>
      </c>
      <c r="Z11" s="446">
        <v>0</v>
      </c>
      <c r="AA11" s="446">
        <v>0</v>
      </c>
      <c r="AB11" s="449">
        <v>0</v>
      </c>
    </row>
    <row r="12" spans="2:28" x14ac:dyDescent="0.25">
      <c r="B12" s="451">
        <v>4</v>
      </c>
      <c r="C12" s="452" t="s">
        <v>1097</v>
      </c>
      <c r="D12" s="450"/>
      <c r="E12" s="453">
        <v>0</v>
      </c>
      <c r="F12" s="453">
        <v>0</v>
      </c>
      <c r="G12" s="454">
        <v>0</v>
      </c>
      <c r="H12" s="455">
        <v>0</v>
      </c>
      <c r="I12" s="450"/>
      <c r="J12" s="453">
        <v>0</v>
      </c>
      <c r="K12" s="453">
        <v>0</v>
      </c>
      <c r="L12" s="454">
        <v>0</v>
      </c>
      <c r="M12" s="455">
        <v>0</v>
      </c>
      <c r="N12" s="450"/>
      <c r="O12" s="453">
        <v>0</v>
      </c>
      <c r="P12" s="453">
        <v>0</v>
      </c>
      <c r="Q12" s="454">
        <v>0</v>
      </c>
      <c r="R12" s="455">
        <v>0</v>
      </c>
      <c r="S12" s="450"/>
      <c r="T12" s="453">
        <v>0</v>
      </c>
      <c r="U12" s="453">
        <v>0</v>
      </c>
      <c r="V12" s="454">
        <v>0</v>
      </c>
      <c r="W12" s="456">
        <v>0</v>
      </c>
      <c r="X12" s="450"/>
      <c r="Y12" s="453">
        <v>0</v>
      </c>
      <c r="Z12" s="453">
        <v>0</v>
      </c>
      <c r="AA12" s="454">
        <v>0</v>
      </c>
      <c r="AB12" s="455">
        <v>0</v>
      </c>
    </row>
    <row r="13" spans="2:28" x14ac:dyDescent="0.25">
      <c r="B13" s="440">
        <v>5</v>
      </c>
      <c r="C13" s="441" t="s">
        <v>1055</v>
      </c>
      <c r="D13" s="450"/>
      <c r="E13" s="446">
        <v>0</v>
      </c>
      <c r="F13" s="446">
        <v>0</v>
      </c>
      <c r="G13" s="444">
        <v>0</v>
      </c>
      <c r="H13" s="445">
        <v>0</v>
      </c>
      <c r="I13" s="450"/>
      <c r="J13" s="446">
        <v>0</v>
      </c>
      <c r="K13" s="446">
        <v>0</v>
      </c>
      <c r="L13" s="444">
        <v>0</v>
      </c>
      <c r="M13" s="445">
        <v>0</v>
      </c>
      <c r="N13" s="450"/>
      <c r="O13" s="446">
        <v>0</v>
      </c>
      <c r="P13" s="446">
        <v>0</v>
      </c>
      <c r="Q13" s="446">
        <v>0</v>
      </c>
      <c r="R13" s="446">
        <v>0</v>
      </c>
      <c r="S13" s="450"/>
      <c r="T13" s="446">
        <v>0</v>
      </c>
      <c r="U13" s="446">
        <v>0</v>
      </c>
      <c r="V13" s="446">
        <v>0</v>
      </c>
      <c r="W13" s="447">
        <v>0</v>
      </c>
      <c r="X13" s="450"/>
      <c r="Y13" s="446">
        <v>0</v>
      </c>
      <c r="Z13" s="446">
        <v>0</v>
      </c>
      <c r="AA13" s="446">
        <v>0</v>
      </c>
      <c r="AB13" s="449">
        <v>0</v>
      </c>
    </row>
    <row r="14" spans="2:28" x14ac:dyDescent="0.25">
      <c r="B14" s="440">
        <v>6</v>
      </c>
      <c r="C14" s="441" t="s">
        <v>1056</v>
      </c>
      <c r="D14" s="450"/>
      <c r="E14" s="446">
        <v>0</v>
      </c>
      <c r="F14" s="446">
        <v>0</v>
      </c>
      <c r="G14" s="444">
        <v>0</v>
      </c>
      <c r="H14" s="445">
        <v>0</v>
      </c>
      <c r="I14" s="450"/>
      <c r="J14" s="446">
        <v>0</v>
      </c>
      <c r="K14" s="446">
        <v>0</v>
      </c>
      <c r="L14" s="444">
        <v>0</v>
      </c>
      <c r="M14" s="445">
        <v>0</v>
      </c>
      <c r="N14" s="450"/>
      <c r="O14" s="446">
        <v>0</v>
      </c>
      <c r="P14" s="446">
        <v>0</v>
      </c>
      <c r="Q14" s="446">
        <v>0</v>
      </c>
      <c r="R14" s="446">
        <v>0</v>
      </c>
      <c r="S14" s="450"/>
      <c r="T14" s="446">
        <v>0</v>
      </c>
      <c r="U14" s="446">
        <v>0</v>
      </c>
      <c r="V14" s="446">
        <v>0</v>
      </c>
      <c r="W14" s="447">
        <v>0</v>
      </c>
      <c r="X14" s="450"/>
      <c r="Y14" s="446">
        <v>0</v>
      </c>
      <c r="Z14" s="446">
        <v>0</v>
      </c>
      <c r="AA14" s="446">
        <v>0</v>
      </c>
      <c r="AB14" s="449">
        <v>0</v>
      </c>
    </row>
    <row r="15" spans="2:28" x14ac:dyDescent="0.25">
      <c r="B15" s="451">
        <v>7</v>
      </c>
      <c r="C15" s="452" t="s">
        <v>1098</v>
      </c>
      <c r="D15" s="450"/>
      <c r="E15" s="453">
        <v>0</v>
      </c>
      <c r="F15" s="453">
        <v>0</v>
      </c>
      <c r="G15" s="454">
        <v>0</v>
      </c>
      <c r="H15" s="455">
        <v>0</v>
      </c>
      <c r="I15" s="450"/>
      <c r="J15" s="453">
        <v>16.890986560000002</v>
      </c>
      <c r="K15" s="453">
        <v>0</v>
      </c>
      <c r="L15" s="454">
        <v>0</v>
      </c>
      <c r="M15" s="455">
        <v>0</v>
      </c>
      <c r="N15" s="450"/>
      <c r="O15" s="453">
        <v>83.107901010000006</v>
      </c>
      <c r="P15" s="453">
        <v>0</v>
      </c>
      <c r="Q15" s="454">
        <v>0</v>
      </c>
      <c r="R15" s="455">
        <v>0</v>
      </c>
      <c r="S15" s="450"/>
      <c r="T15" s="453">
        <v>40.666097200000003</v>
      </c>
      <c r="U15" s="453">
        <v>0</v>
      </c>
      <c r="V15" s="454">
        <v>0</v>
      </c>
      <c r="W15" s="456">
        <v>0</v>
      </c>
      <c r="X15" s="450"/>
      <c r="Y15" s="453">
        <v>37.528652099999995</v>
      </c>
      <c r="Z15" s="453">
        <v>0</v>
      </c>
      <c r="AA15" s="454">
        <v>0</v>
      </c>
      <c r="AB15" s="455">
        <v>0</v>
      </c>
    </row>
    <row r="16" spans="2:28" x14ac:dyDescent="0.25">
      <c r="B16" s="440">
        <v>8</v>
      </c>
      <c r="C16" s="441" t="s">
        <v>1099</v>
      </c>
      <c r="D16" s="450"/>
      <c r="E16" s="457">
        <v>0</v>
      </c>
      <c r="F16" s="446">
        <v>0</v>
      </c>
      <c r="G16" s="444">
        <v>0</v>
      </c>
      <c r="H16" s="445">
        <v>0</v>
      </c>
      <c r="I16" s="450"/>
      <c r="J16" s="457">
        <v>0</v>
      </c>
      <c r="K16" s="446">
        <v>0</v>
      </c>
      <c r="L16" s="444">
        <v>0</v>
      </c>
      <c r="M16" s="445">
        <v>0</v>
      </c>
      <c r="N16" s="450"/>
      <c r="O16" s="446">
        <v>0</v>
      </c>
      <c r="P16" s="446">
        <v>0</v>
      </c>
      <c r="Q16" s="446">
        <v>0</v>
      </c>
      <c r="R16" s="446">
        <v>0</v>
      </c>
      <c r="S16" s="450"/>
      <c r="T16" s="446">
        <v>0</v>
      </c>
      <c r="U16" s="446">
        <v>0</v>
      </c>
      <c r="V16" s="446">
        <v>0</v>
      </c>
      <c r="W16" s="447">
        <v>0</v>
      </c>
      <c r="X16" s="450"/>
      <c r="Y16" s="446">
        <v>0</v>
      </c>
      <c r="Z16" s="446">
        <v>0</v>
      </c>
      <c r="AA16" s="446">
        <v>0</v>
      </c>
      <c r="AB16" s="449">
        <v>0</v>
      </c>
    </row>
    <row r="17" spans="2:28" x14ac:dyDescent="0.25">
      <c r="B17" s="440">
        <v>9</v>
      </c>
      <c r="C17" s="441" t="s">
        <v>1100</v>
      </c>
      <c r="D17" s="450"/>
      <c r="E17" s="446">
        <v>0</v>
      </c>
      <c r="F17" s="446">
        <v>0</v>
      </c>
      <c r="G17" s="444">
        <v>0</v>
      </c>
      <c r="H17" s="445">
        <v>0</v>
      </c>
      <c r="I17" s="450"/>
      <c r="J17" s="446">
        <v>16.890986560000002</v>
      </c>
      <c r="K17" s="446">
        <v>0</v>
      </c>
      <c r="L17" s="444">
        <v>0</v>
      </c>
      <c r="M17" s="445">
        <v>0</v>
      </c>
      <c r="N17" s="450"/>
      <c r="O17" s="446">
        <v>83.107901010000006</v>
      </c>
      <c r="P17" s="446">
        <v>0</v>
      </c>
      <c r="Q17" s="446">
        <v>0</v>
      </c>
      <c r="R17" s="446">
        <v>0</v>
      </c>
      <c r="S17" s="450"/>
      <c r="T17" s="446">
        <v>40.666097200000003</v>
      </c>
      <c r="U17" s="446">
        <v>0</v>
      </c>
      <c r="V17" s="446">
        <v>0</v>
      </c>
      <c r="W17" s="447">
        <v>0</v>
      </c>
      <c r="X17" s="450"/>
      <c r="Y17" s="446">
        <v>37.528652099999995</v>
      </c>
      <c r="Z17" s="446">
        <v>0</v>
      </c>
      <c r="AA17" s="446">
        <v>0</v>
      </c>
      <c r="AB17" s="449">
        <v>0</v>
      </c>
    </row>
    <row r="18" spans="2:28" x14ac:dyDescent="0.25">
      <c r="B18" s="451">
        <v>10</v>
      </c>
      <c r="C18" s="452" t="s">
        <v>1101</v>
      </c>
      <c r="D18" s="450"/>
      <c r="E18" s="453">
        <v>0</v>
      </c>
      <c r="F18" s="453">
        <v>0</v>
      </c>
      <c r="G18" s="453">
        <v>0</v>
      </c>
      <c r="H18" s="453">
        <v>0</v>
      </c>
      <c r="I18" s="450"/>
      <c r="J18" s="453">
        <v>0</v>
      </c>
      <c r="K18" s="453">
        <v>0</v>
      </c>
      <c r="L18" s="453">
        <v>0</v>
      </c>
      <c r="M18" s="453">
        <v>0</v>
      </c>
      <c r="N18" s="450"/>
      <c r="O18" s="453">
        <v>0</v>
      </c>
      <c r="P18" s="453">
        <v>0</v>
      </c>
      <c r="Q18" s="453">
        <v>0</v>
      </c>
      <c r="R18" s="453">
        <v>0</v>
      </c>
      <c r="S18" s="450"/>
      <c r="T18" s="453">
        <v>0</v>
      </c>
      <c r="U18" s="453">
        <v>0</v>
      </c>
      <c r="V18" s="453">
        <v>0</v>
      </c>
      <c r="W18" s="458">
        <v>0</v>
      </c>
      <c r="X18" s="450"/>
      <c r="Y18" s="453">
        <v>0</v>
      </c>
      <c r="Z18" s="453">
        <v>0</v>
      </c>
      <c r="AA18" s="453">
        <v>0</v>
      </c>
      <c r="AB18" s="459">
        <v>0</v>
      </c>
    </row>
    <row r="19" spans="2:28" x14ac:dyDescent="0.25">
      <c r="B19" s="451">
        <v>11</v>
      </c>
      <c r="C19" s="452" t="s">
        <v>1102</v>
      </c>
      <c r="D19" s="460">
        <v>4.8901031599999998</v>
      </c>
      <c r="E19" s="453">
        <v>3765.318830339992</v>
      </c>
      <c r="F19" s="453">
        <v>750</v>
      </c>
      <c r="G19" s="453">
        <v>0</v>
      </c>
      <c r="H19" s="453">
        <v>375</v>
      </c>
      <c r="I19" s="460">
        <v>1.2776561100000041</v>
      </c>
      <c r="J19" s="453">
        <v>3827.1384971199868</v>
      </c>
      <c r="K19" s="453">
        <v>750</v>
      </c>
      <c r="L19" s="453">
        <v>0</v>
      </c>
      <c r="M19" s="453">
        <v>375</v>
      </c>
      <c r="N19" s="460">
        <v>0</v>
      </c>
      <c r="O19" s="453">
        <v>3533.5813543499935</v>
      </c>
      <c r="P19" s="453">
        <v>0</v>
      </c>
      <c r="Q19" s="453">
        <v>750</v>
      </c>
      <c r="R19" s="453">
        <v>750</v>
      </c>
      <c r="S19" s="460">
        <v>0</v>
      </c>
      <c r="T19" s="453">
        <v>3479.0346505199891</v>
      </c>
      <c r="U19" s="453">
        <v>0</v>
      </c>
      <c r="V19" s="453">
        <v>750</v>
      </c>
      <c r="W19" s="458">
        <v>750</v>
      </c>
      <c r="X19" s="460">
        <v>49.632960189999999</v>
      </c>
      <c r="Y19" s="453">
        <v>5010.2053628799949</v>
      </c>
      <c r="Z19" s="453">
        <v>0</v>
      </c>
      <c r="AA19" s="453">
        <v>750</v>
      </c>
      <c r="AB19" s="459">
        <v>750</v>
      </c>
    </row>
    <row r="20" spans="2:28" x14ac:dyDescent="0.25">
      <c r="B20" s="440">
        <v>12</v>
      </c>
      <c r="C20" s="441" t="s">
        <v>1103</v>
      </c>
      <c r="D20" s="448">
        <v>4.8901031599999998</v>
      </c>
      <c r="E20" s="461"/>
      <c r="F20" s="461"/>
      <c r="G20" s="461"/>
      <c r="H20" s="462"/>
      <c r="I20" s="448">
        <v>1.2776561100000041</v>
      </c>
      <c r="J20" s="461"/>
      <c r="K20" s="461"/>
      <c r="L20" s="461"/>
      <c r="M20" s="462"/>
      <c r="N20" s="446">
        <v>0</v>
      </c>
      <c r="O20" s="461"/>
      <c r="P20" s="461"/>
      <c r="Q20" s="461"/>
      <c r="R20" s="462"/>
      <c r="S20" s="446">
        <v>0</v>
      </c>
      <c r="T20" s="461"/>
      <c r="U20" s="461"/>
      <c r="V20" s="461"/>
      <c r="W20" s="463"/>
      <c r="X20" s="448">
        <v>49.632960189999999</v>
      </c>
      <c r="Y20" s="461"/>
      <c r="Z20" s="461"/>
      <c r="AA20" s="461"/>
      <c r="AB20" s="462"/>
    </row>
    <row r="21" spans="2:28" ht="45" x14ac:dyDescent="0.25">
      <c r="B21" s="440">
        <v>13</v>
      </c>
      <c r="C21" s="441" t="s">
        <v>1104</v>
      </c>
      <c r="D21" s="450"/>
      <c r="E21" s="446">
        <v>3765.318830339992</v>
      </c>
      <c r="F21" s="446">
        <v>750</v>
      </c>
      <c r="G21" s="444">
        <v>0</v>
      </c>
      <c r="H21" s="445">
        <v>375</v>
      </c>
      <c r="I21" s="450"/>
      <c r="J21" s="446">
        <v>3827.1384971199868</v>
      </c>
      <c r="K21" s="446">
        <v>750</v>
      </c>
      <c r="L21" s="444">
        <v>0</v>
      </c>
      <c r="M21" s="445">
        <v>375</v>
      </c>
      <c r="N21" s="450"/>
      <c r="O21" s="446">
        <v>3533.5813543499935</v>
      </c>
      <c r="P21" s="446">
        <v>0</v>
      </c>
      <c r="Q21" s="446">
        <v>750</v>
      </c>
      <c r="R21" s="446">
        <v>750</v>
      </c>
      <c r="S21" s="450"/>
      <c r="T21" s="446">
        <v>3479.0346505199891</v>
      </c>
      <c r="U21" s="446">
        <v>0</v>
      </c>
      <c r="V21" s="446">
        <v>750</v>
      </c>
      <c r="W21" s="447">
        <v>750</v>
      </c>
      <c r="X21" s="450"/>
      <c r="Y21" s="446">
        <v>5010.2053628799949</v>
      </c>
      <c r="Z21" s="446">
        <v>0</v>
      </c>
      <c r="AA21" s="446">
        <v>750</v>
      </c>
      <c r="AB21" s="449">
        <v>750</v>
      </c>
    </row>
    <row r="22" spans="2:28" ht="30.75" thickBot="1" x14ac:dyDescent="0.3">
      <c r="B22" s="464">
        <v>14</v>
      </c>
      <c r="C22" s="465" t="s">
        <v>1105</v>
      </c>
      <c r="D22" s="466"/>
      <c r="E22" s="467"/>
      <c r="F22" s="467"/>
      <c r="G22" s="467"/>
      <c r="H22" s="468">
        <v>24563.527187970001</v>
      </c>
      <c r="I22" s="466"/>
      <c r="J22" s="467"/>
      <c r="K22" s="467"/>
      <c r="L22" s="467"/>
      <c r="M22" s="468">
        <v>23872.9756247</v>
      </c>
      <c r="N22" s="466"/>
      <c r="O22" s="467"/>
      <c r="P22" s="467"/>
      <c r="Q22" s="467"/>
      <c r="R22" s="446">
        <v>23791.36625571</v>
      </c>
      <c r="S22" s="466"/>
      <c r="T22" s="467"/>
      <c r="U22" s="467"/>
      <c r="V22" s="467"/>
      <c r="W22" s="446">
        <v>23663.253399470002</v>
      </c>
      <c r="X22" s="469"/>
      <c r="Y22" s="470"/>
      <c r="Z22" s="470"/>
      <c r="AA22" s="470"/>
      <c r="AB22" s="449">
        <v>22939.514309419999</v>
      </c>
    </row>
    <row r="23" spans="2:28" ht="15.75" thickBot="1" x14ac:dyDescent="0.3">
      <c r="B23" s="1546" t="s">
        <v>1106</v>
      </c>
      <c r="C23" s="1548"/>
      <c r="D23" s="1546"/>
      <c r="E23" s="1547"/>
      <c r="F23" s="1547"/>
      <c r="G23" s="1547"/>
      <c r="H23" s="1548"/>
      <c r="I23" s="1546"/>
      <c r="J23" s="1547"/>
      <c r="K23" s="1547"/>
      <c r="L23" s="1547"/>
      <c r="M23" s="1548"/>
      <c r="N23" s="1546"/>
      <c r="O23" s="1547"/>
      <c r="P23" s="1547"/>
      <c r="Q23" s="1547"/>
      <c r="R23" s="1548"/>
      <c r="S23" s="1546"/>
      <c r="T23" s="1547"/>
      <c r="U23" s="1547"/>
      <c r="V23" s="1547"/>
      <c r="W23" s="1548"/>
      <c r="X23" s="1546"/>
      <c r="Y23" s="1547"/>
      <c r="Z23" s="1547"/>
      <c r="AA23" s="1547"/>
      <c r="AB23" s="1548"/>
    </row>
    <row r="24" spans="2:28" x14ac:dyDescent="0.25">
      <c r="B24" s="471">
        <v>15</v>
      </c>
      <c r="C24" s="430" t="s">
        <v>1052</v>
      </c>
      <c r="D24" s="472"/>
      <c r="E24" s="473"/>
      <c r="F24" s="473"/>
      <c r="G24" s="474"/>
      <c r="H24" s="475">
        <v>6248.6024066713562</v>
      </c>
      <c r="I24" s="472"/>
      <c r="J24" s="473"/>
      <c r="K24" s="473"/>
      <c r="L24" s="474"/>
      <c r="M24" s="475">
        <v>4506.3695908218788</v>
      </c>
      <c r="N24" s="472"/>
      <c r="O24" s="473"/>
      <c r="P24" s="473"/>
      <c r="Q24" s="474"/>
      <c r="R24" s="475">
        <v>5291.8779187497921</v>
      </c>
      <c r="S24" s="472"/>
      <c r="T24" s="473"/>
      <c r="U24" s="473"/>
      <c r="V24" s="474"/>
      <c r="W24" s="475">
        <v>972.44084015211479</v>
      </c>
      <c r="X24" s="472"/>
      <c r="Y24" s="473"/>
      <c r="Z24" s="473"/>
      <c r="AA24" s="474"/>
      <c r="AB24" s="475">
        <v>4399.5399907468445</v>
      </c>
    </row>
    <row r="25" spans="2:28" ht="45" x14ac:dyDescent="0.25">
      <c r="B25" s="451" t="s">
        <v>1107</v>
      </c>
      <c r="C25" s="452" t="s">
        <v>1108</v>
      </c>
      <c r="D25" s="476"/>
      <c r="E25" s="453">
        <v>0</v>
      </c>
      <c r="F25" s="453">
        <v>0</v>
      </c>
      <c r="G25" s="454">
        <v>0</v>
      </c>
      <c r="H25" s="455">
        <v>0</v>
      </c>
      <c r="I25" s="476"/>
      <c r="J25" s="453">
        <v>0</v>
      </c>
      <c r="K25" s="453">
        <v>0</v>
      </c>
      <c r="L25" s="454">
        <v>0</v>
      </c>
      <c r="M25" s="455">
        <v>0</v>
      </c>
      <c r="N25" s="476"/>
      <c r="O25" s="453">
        <v>0</v>
      </c>
      <c r="P25" s="453">
        <v>0</v>
      </c>
      <c r="Q25" s="453">
        <v>0</v>
      </c>
      <c r="R25" s="453">
        <v>0</v>
      </c>
      <c r="S25" s="476"/>
      <c r="T25" s="453">
        <v>0</v>
      </c>
      <c r="U25" s="453">
        <v>0</v>
      </c>
      <c r="V25" s="453">
        <v>0</v>
      </c>
      <c r="W25" s="453">
        <v>0</v>
      </c>
      <c r="X25" s="476"/>
      <c r="Y25" s="453">
        <v>0</v>
      </c>
      <c r="Z25" s="453">
        <v>0</v>
      </c>
      <c r="AA25" s="453">
        <v>0</v>
      </c>
      <c r="AB25" s="459">
        <v>0</v>
      </c>
    </row>
    <row r="26" spans="2:28" ht="30" x14ac:dyDescent="0.25">
      <c r="B26" s="451">
        <v>16</v>
      </c>
      <c r="C26" s="452" t="s">
        <v>1109</v>
      </c>
      <c r="D26" s="477"/>
      <c r="E26" s="453">
        <v>0</v>
      </c>
      <c r="F26" s="453">
        <v>0</v>
      </c>
      <c r="G26" s="454">
        <v>0</v>
      </c>
      <c r="H26" s="455">
        <v>0</v>
      </c>
      <c r="I26" s="477"/>
      <c r="J26" s="453">
        <v>0</v>
      </c>
      <c r="K26" s="453">
        <v>0</v>
      </c>
      <c r="L26" s="454">
        <v>0</v>
      </c>
      <c r="M26" s="455">
        <v>0</v>
      </c>
      <c r="N26" s="477"/>
      <c r="O26" s="453">
        <v>0</v>
      </c>
      <c r="P26" s="453">
        <v>0</v>
      </c>
      <c r="Q26" s="453">
        <v>0</v>
      </c>
      <c r="R26" s="453">
        <v>0</v>
      </c>
      <c r="S26" s="477"/>
      <c r="T26" s="453">
        <v>0</v>
      </c>
      <c r="U26" s="453">
        <v>0</v>
      </c>
      <c r="V26" s="453">
        <v>0</v>
      </c>
      <c r="W26" s="453">
        <v>0</v>
      </c>
      <c r="X26" s="477"/>
      <c r="Y26" s="453">
        <v>0</v>
      </c>
      <c r="Z26" s="453">
        <v>0</v>
      </c>
      <c r="AA26" s="453">
        <v>0</v>
      </c>
      <c r="AB26" s="459">
        <v>0</v>
      </c>
    </row>
    <row r="27" spans="2:28" x14ac:dyDescent="0.25">
      <c r="B27" s="451">
        <v>17</v>
      </c>
      <c r="C27" s="452" t="s">
        <v>1110</v>
      </c>
      <c r="D27" s="477"/>
      <c r="E27" s="453">
        <v>3607.785649275444</v>
      </c>
      <c r="F27" s="453">
        <v>180.07769717141991</v>
      </c>
      <c r="G27" s="454">
        <v>1658.3979648543495</v>
      </c>
      <c r="H27" s="455">
        <v>1915.3155022456608</v>
      </c>
      <c r="I27" s="477"/>
      <c r="J27" s="453">
        <v>1864.9169250125501</v>
      </c>
      <c r="K27" s="453">
        <v>844.94023833932874</v>
      </c>
      <c r="L27" s="454">
        <v>1349.0493516960532</v>
      </c>
      <c r="M27" s="455">
        <v>1864.1717196122042</v>
      </c>
      <c r="N27" s="477"/>
      <c r="O27" s="453">
        <v>7219.8859251499998</v>
      </c>
      <c r="P27" s="453">
        <v>457.92650173000004</v>
      </c>
      <c r="Q27" s="454">
        <v>1632.4492852760916</v>
      </c>
      <c r="R27" s="455">
        <v>2302.750142720678</v>
      </c>
      <c r="S27" s="477"/>
      <c r="T27" s="453">
        <v>7251.7982104491011</v>
      </c>
      <c r="U27" s="453">
        <v>1087.3583311815178</v>
      </c>
      <c r="V27" s="454">
        <v>2135.9548167184948</v>
      </c>
      <c r="W27" s="455">
        <v>3289.1054805910189</v>
      </c>
      <c r="X27" s="477"/>
      <c r="Y27" s="453">
        <v>804.52527458891996</v>
      </c>
      <c r="Z27" s="453">
        <v>1586.2809505345986</v>
      </c>
      <c r="AA27" s="454">
        <v>3741.7424566052628</v>
      </c>
      <c r="AB27" s="455">
        <v>4621.011897285397</v>
      </c>
    </row>
    <row r="28" spans="2:28" ht="60" x14ac:dyDescent="0.25">
      <c r="B28" s="440">
        <v>18</v>
      </c>
      <c r="C28" s="478" t="s">
        <v>1111</v>
      </c>
      <c r="D28" s="477"/>
      <c r="E28" s="446">
        <v>0</v>
      </c>
      <c r="F28" s="446">
        <v>0</v>
      </c>
      <c r="G28" s="444">
        <v>0</v>
      </c>
      <c r="H28" s="445">
        <v>0</v>
      </c>
      <c r="I28" s="477"/>
      <c r="J28" s="446">
        <v>0</v>
      </c>
      <c r="K28" s="446">
        <v>0</v>
      </c>
      <c r="L28" s="444">
        <v>0</v>
      </c>
      <c r="M28" s="445">
        <v>0</v>
      </c>
      <c r="N28" s="477"/>
      <c r="O28" s="446">
        <v>0</v>
      </c>
      <c r="P28" s="446">
        <v>0</v>
      </c>
      <c r="Q28" s="446">
        <v>0</v>
      </c>
      <c r="R28" s="446">
        <v>0</v>
      </c>
      <c r="S28" s="477"/>
      <c r="T28" s="446">
        <v>0</v>
      </c>
      <c r="U28" s="446">
        <v>0</v>
      </c>
      <c r="V28" s="446">
        <v>0</v>
      </c>
      <c r="W28" s="446">
        <v>0</v>
      </c>
      <c r="X28" s="477"/>
      <c r="Y28" s="446">
        <v>0</v>
      </c>
      <c r="Z28" s="446">
        <v>0</v>
      </c>
      <c r="AA28" s="446">
        <v>0</v>
      </c>
      <c r="AB28" s="449">
        <v>0</v>
      </c>
    </row>
    <row r="29" spans="2:28" ht="75" x14ac:dyDescent="0.25">
      <c r="B29" s="440">
        <v>19</v>
      </c>
      <c r="C29" s="441" t="s">
        <v>1112</v>
      </c>
      <c r="D29" s="477"/>
      <c r="E29" s="446">
        <v>3398.0267346104501</v>
      </c>
      <c r="F29" s="446">
        <v>0</v>
      </c>
      <c r="G29" s="444">
        <v>0</v>
      </c>
      <c r="H29" s="445">
        <v>219.87094554104507</v>
      </c>
      <c r="I29" s="477"/>
      <c r="J29" s="446">
        <v>1804.0883872725501</v>
      </c>
      <c r="K29" s="446">
        <v>0</v>
      </c>
      <c r="L29" s="444">
        <v>0</v>
      </c>
      <c r="M29" s="445">
        <v>119.67896861825501</v>
      </c>
      <c r="N29" s="477"/>
      <c r="O29" s="446">
        <v>7166.88240701</v>
      </c>
      <c r="P29" s="446">
        <v>0</v>
      </c>
      <c r="Q29" s="446">
        <v>0</v>
      </c>
      <c r="R29" s="446">
        <v>441.67576824899999</v>
      </c>
      <c r="S29" s="477"/>
      <c r="T29" s="446">
        <v>6563.8001179799994</v>
      </c>
      <c r="U29" s="446">
        <v>0</v>
      </c>
      <c r="V29" s="446">
        <v>0</v>
      </c>
      <c r="W29" s="446">
        <v>369.91979560300001</v>
      </c>
      <c r="X29" s="477"/>
      <c r="Y29" s="446">
        <v>694.15044931</v>
      </c>
      <c r="Z29" s="446">
        <v>0</v>
      </c>
      <c r="AA29" s="446">
        <v>0</v>
      </c>
      <c r="AB29" s="449">
        <v>69.415044930999997</v>
      </c>
    </row>
    <row r="30" spans="2:28" ht="60" x14ac:dyDescent="0.25">
      <c r="B30" s="440">
        <v>20</v>
      </c>
      <c r="C30" s="441" t="s">
        <v>1113</v>
      </c>
      <c r="D30" s="477"/>
      <c r="E30" s="446">
        <v>73.585971319999999</v>
      </c>
      <c r="F30" s="446">
        <v>4.1384564000000026</v>
      </c>
      <c r="G30" s="444">
        <v>278.58112414999999</v>
      </c>
      <c r="H30" s="445">
        <v>356.30555186999999</v>
      </c>
      <c r="I30" s="477"/>
      <c r="J30" s="446">
        <v>60.828537740000002</v>
      </c>
      <c r="K30" s="446">
        <v>0.12256625</v>
      </c>
      <c r="L30" s="444">
        <v>268.84711256999992</v>
      </c>
      <c r="M30" s="445">
        <v>329.79821655999996</v>
      </c>
      <c r="N30" s="477"/>
      <c r="O30" s="446">
        <v>53.003518139999997</v>
      </c>
      <c r="P30" s="446">
        <v>2.7279977299999985</v>
      </c>
      <c r="Q30" s="446">
        <v>274.00329734999997</v>
      </c>
      <c r="R30" s="446">
        <v>329.73481321999998</v>
      </c>
      <c r="S30" s="477"/>
      <c r="T30" s="446">
        <v>63.33824268</v>
      </c>
      <c r="U30" s="446">
        <v>2.8924585499999989</v>
      </c>
      <c r="V30" s="446">
        <v>283.71861252999997</v>
      </c>
      <c r="W30" s="446">
        <v>349.94931376</v>
      </c>
      <c r="X30" s="477"/>
      <c r="Y30" s="446">
        <v>54.031144869999999</v>
      </c>
      <c r="Z30" s="446">
        <v>1.2562999999999989E-4</v>
      </c>
      <c r="AA30" s="446">
        <v>288.2530096399999</v>
      </c>
      <c r="AB30" s="449">
        <v>342.28428013999991</v>
      </c>
    </row>
    <row r="31" spans="2:28" ht="60" x14ac:dyDescent="0.25">
      <c r="B31" s="440">
        <v>21</v>
      </c>
      <c r="C31" s="479" t="s">
        <v>1114</v>
      </c>
      <c r="D31" s="477"/>
      <c r="E31" s="446">
        <v>0</v>
      </c>
      <c r="F31" s="446">
        <v>0</v>
      </c>
      <c r="G31" s="444">
        <v>0</v>
      </c>
      <c r="H31" s="445">
        <v>0</v>
      </c>
      <c r="I31" s="477"/>
      <c r="J31" s="446">
        <v>0</v>
      </c>
      <c r="K31" s="446">
        <v>0</v>
      </c>
      <c r="L31" s="444">
        <v>0</v>
      </c>
      <c r="M31" s="445">
        <v>0</v>
      </c>
      <c r="N31" s="477"/>
      <c r="O31" s="446">
        <v>0</v>
      </c>
      <c r="P31" s="446">
        <v>0</v>
      </c>
      <c r="Q31" s="446">
        <v>0</v>
      </c>
      <c r="R31" s="446">
        <v>0</v>
      </c>
      <c r="S31" s="477"/>
      <c r="T31" s="446">
        <v>0</v>
      </c>
      <c r="U31" s="446">
        <v>0</v>
      </c>
      <c r="V31" s="446">
        <v>0</v>
      </c>
      <c r="W31" s="446">
        <v>0</v>
      </c>
      <c r="X31" s="477"/>
      <c r="Y31" s="446">
        <v>0</v>
      </c>
      <c r="Z31" s="446">
        <v>0</v>
      </c>
      <c r="AA31" s="446">
        <v>0</v>
      </c>
      <c r="AB31" s="449">
        <v>0</v>
      </c>
    </row>
    <row r="32" spans="2:28" ht="30" x14ac:dyDescent="0.25">
      <c r="B32" s="440">
        <v>22</v>
      </c>
      <c r="C32" s="441" t="s">
        <v>1115</v>
      </c>
      <c r="D32" s="477"/>
      <c r="E32" s="446">
        <v>0</v>
      </c>
      <c r="F32" s="446">
        <v>0</v>
      </c>
      <c r="G32" s="444">
        <v>0</v>
      </c>
      <c r="H32" s="445">
        <v>0</v>
      </c>
      <c r="I32" s="477"/>
      <c r="J32" s="446">
        <v>0</v>
      </c>
      <c r="K32" s="446">
        <v>0</v>
      </c>
      <c r="L32" s="444">
        <v>0</v>
      </c>
      <c r="M32" s="445">
        <v>0</v>
      </c>
      <c r="N32" s="477"/>
      <c r="O32" s="446">
        <v>0</v>
      </c>
      <c r="P32" s="446">
        <v>0</v>
      </c>
      <c r="Q32" s="446">
        <v>0</v>
      </c>
      <c r="R32" s="446">
        <v>0</v>
      </c>
      <c r="S32" s="477"/>
      <c r="T32" s="446">
        <v>0</v>
      </c>
      <c r="U32" s="446">
        <v>0</v>
      </c>
      <c r="V32" s="446">
        <v>0</v>
      </c>
      <c r="W32" s="446">
        <v>0</v>
      </c>
      <c r="X32" s="477"/>
      <c r="Y32" s="446">
        <v>0</v>
      </c>
      <c r="Z32" s="446">
        <v>0</v>
      </c>
      <c r="AA32" s="446">
        <v>0</v>
      </c>
      <c r="AB32" s="449">
        <v>0</v>
      </c>
    </row>
    <row r="33" spans="2:28" ht="60" x14ac:dyDescent="0.25">
      <c r="B33" s="440">
        <v>23</v>
      </c>
      <c r="C33" s="479" t="s">
        <v>1114</v>
      </c>
      <c r="D33" s="477"/>
      <c r="E33" s="446">
        <v>0</v>
      </c>
      <c r="F33" s="446">
        <v>0</v>
      </c>
      <c r="G33" s="444">
        <v>0</v>
      </c>
      <c r="H33" s="445">
        <v>0</v>
      </c>
      <c r="I33" s="477"/>
      <c r="J33" s="446">
        <v>0</v>
      </c>
      <c r="K33" s="446">
        <v>0</v>
      </c>
      <c r="L33" s="444">
        <v>0</v>
      </c>
      <c r="M33" s="445">
        <v>0</v>
      </c>
      <c r="N33" s="477"/>
      <c r="O33" s="446">
        <v>0</v>
      </c>
      <c r="P33" s="446">
        <v>0</v>
      </c>
      <c r="Q33" s="446">
        <v>0</v>
      </c>
      <c r="R33" s="446">
        <v>0</v>
      </c>
      <c r="S33" s="477"/>
      <c r="T33" s="446">
        <v>0</v>
      </c>
      <c r="U33" s="446">
        <v>0</v>
      </c>
      <c r="V33" s="446">
        <v>0</v>
      </c>
      <c r="W33" s="446">
        <v>0</v>
      </c>
      <c r="X33" s="477"/>
      <c r="Y33" s="446">
        <v>0</v>
      </c>
      <c r="Z33" s="446">
        <v>0</v>
      </c>
      <c r="AA33" s="446">
        <v>0</v>
      </c>
      <c r="AB33" s="449">
        <v>0</v>
      </c>
    </row>
    <row r="34" spans="2:28" ht="75" x14ac:dyDescent="0.25">
      <c r="B34" s="440">
        <v>24</v>
      </c>
      <c r="C34" s="441" t="s">
        <v>1116</v>
      </c>
      <c r="D34" s="477"/>
      <c r="E34" s="446">
        <v>136.17294334499425</v>
      </c>
      <c r="F34" s="446">
        <v>175.93924077141992</v>
      </c>
      <c r="G34" s="444">
        <v>1379.8168407043495</v>
      </c>
      <c r="H34" s="445">
        <v>1339.1390048346157</v>
      </c>
      <c r="I34" s="477"/>
      <c r="J34" s="446">
        <v>0</v>
      </c>
      <c r="K34" s="446">
        <v>844.81767208932877</v>
      </c>
      <c r="L34" s="444">
        <v>1080.2022391260532</v>
      </c>
      <c r="M34" s="445">
        <v>1414.6945344339492</v>
      </c>
      <c r="N34" s="477"/>
      <c r="O34" s="446">
        <v>0</v>
      </c>
      <c r="P34" s="446">
        <v>455.19850400000001</v>
      </c>
      <c r="Q34" s="446">
        <v>1358.4459879260917</v>
      </c>
      <c r="R34" s="446">
        <v>1531.3395612516779</v>
      </c>
      <c r="S34" s="477"/>
      <c r="T34" s="446">
        <v>624.65984978910217</v>
      </c>
      <c r="U34" s="446">
        <v>1084.4658726315179</v>
      </c>
      <c r="V34" s="446">
        <v>1852.2362041884951</v>
      </c>
      <c r="W34" s="446">
        <v>2569.2363712280189</v>
      </c>
      <c r="X34" s="477"/>
      <c r="Y34" s="446">
        <v>56.343680408919958</v>
      </c>
      <c r="Z34" s="446">
        <v>1586.2808249045986</v>
      </c>
      <c r="AA34" s="446">
        <v>3453.4894469652627</v>
      </c>
      <c r="AB34" s="449">
        <v>4209.3125722143968</v>
      </c>
    </row>
    <row r="35" spans="2:28" x14ac:dyDescent="0.25">
      <c r="B35" s="451">
        <v>25</v>
      </c>
      <c r="C35" s="452" t="s">
        <v>1117</v>
      </c>
      <c r="D35" s="477"/>
      <c r="E35" s="453">
        <v>3073.8085858927366</v>
      </c>
      <c r="F35" s="453">
        <v>673.35334848261084</v>
      </c>
      <c r="G35" s="454">
        <v>352226.43991648057</v>
      </c>
      <c r="H35" s="455">
        <v>0</v>
      </c>
      <c r="I35" s="477"/>
      <c r="J35" s="453">
        <v>6323.3567430252679</v>
      </c>
      <c r="K35" s="453">
        <v>184.07486701823322</v>
      </c>
      <c r="L35" s="454">
        <v>337143.70839263703</v>
      </c>
      <c r="M35" s="455">
        <v>0</v>
      </c>
      <c r="N35" s="477"/>
      <c r="O35" s="453">
        <v>6544.9220472993538</v>
      </c>
      <c r="P35" s="453">
        <v>122.60263718190932</v>
      </c>
      <c r="Q35" s="453">
        <v>337399.47077178909</v>
      </c>
      <c r="R35" s="453">
        <v>0</v>
      </c>
      <c r="S35" s="477"/>
      <c r="T35" s="453">
        <v>4380.9624662484721</v>
      </c>
      <c r="U35" s="453">
        <v>780.29807173121208</v>
      </c>
      <c r="V35" s="453">
        <v>338010.46506974188</v>
      </c>
      <c r="W35" s="453">
        <v>0</v>
      </c>
      <c r="X35" s="477"/>
      <c r="Y35" s="453">
        <v>1900.9494017318066</v>
      </c>
      <c r="Z35" s="453">
        <v>13.568689665912936</v>
      </c>
      <c r="AA35" s="453">
        <v>333683.82759835391</v>
      </c>
      <c r="AB35" s="459">
        <v>0</v>
      </c>
    </row>
    <row r="36" spans="2:28" x14ac:dyDescent="0.25">
      <c r="B36" s="451">
        <v>26</v>
      </c>
      <c r="C36" s="452" t="s">
        <v>1118</v>
      </c>
      <c r="D36" s="460">
        <v>0</v>
      </c>
      <c r="E36" s="453">
        <v>22.169946199549997</v>
      </c>
      <c r="F36" s="453">
        <v>0</v>
      </c>
      <c r="G36" s="454">
        <v>1200.9615962400001</v>
      </c>
      <c r="H36" s="455">
        <v>1215.8939679816176</v>
      </c>
      <c r="I36" s="460">
        <v>0</v>
      </c>
      <c r="J36" s="453">
        <v>23.871523517450001</v>
      </c>
      <c r="K36" s="453">
        <v>0</v>
      </c>
      <c r="L36" s="454">
        <v>1246.1131225300026</v>
      </c>
      <c r="M36" s="455">
        <v>1262.2254296398351</v>
      </c>
      <c r="N36" s="460">
        <v>0</v>
      </c>
      <c r="O36" s="453">
        <v>1.1462874600000008</v>
      </c>
      <c r="P36" s="453">
        <v>0</v>
      </c>
      <c r="Q36" s="453">
        <v>1045.7530066399993</v>
      </c>
      <c r="R36" s="453">
        <v>1046.7720042744993</v>
      </c>
      <c r="S36" s="460">
        <v>0</v>
      </c>
      <c r="T36" s="453">
        <v>3.6854928400000038</v>
      </c>
      <c r="U36" s="453">
        <v>0</v>
      </c>
      <c r="V36" s="453">
        <v>1111.0371508200642</v>
      </c>
      <c r="W36" s="453">
        <v>1111.5222087810641</v>
      </c>
      <c r="X36" s="460">
        <v>0</v>
      </c>
      <c r="Y36" s="453">
        <v>49.632960189999999</v>
      </c>
      <c r="Z36" s="453">
        <v>0</v>
      </c>
      <c r="AA36" s="453">
        <v>923.41003279000097</v>
      </c>
      <c r="AB36" s="459">
        <v>925.89168079950093</v>
      </c>
    </row>
    <row r="37" spans="2:28" x14ac:dyDescent="0.25">
      <c r="B37" s="440">
        <v>27</v>
      </c>
      <c r="C37" s="441" t="s">
        <v>1119</v>
      </c>
      <c r="D37" s="477"/>
      <c r="E37" s="480"/>
      <c r="F37" s="480"/>
      <c r="G37" s="444">
        <v>0</v>
      </c>
      <c r="H37" s="481">
        <v>0</v>
      </c>
      <c r="I37" s="477"/>
      <c r="J37" s="480"/>
      <c r="K37" s="480"/>
      <c r="L37" s="444">
        <v>0</v>
      </c>
      <c r="M37" s="481">
        <v>0</v>
      </c>
      <c r="N37" s="477"/>
      <c r="O37" s="480"/>
      <c r="P37" s="480"/>
      <c r="Q37" s="446">
        <v>0</v>
      </c>
      <c r="R37" s="446">
        <v>0</v>
      </c>
      <c r="S37" s="477"/>
      <c r="T37" s="480"/>
      <c r="U37" s="480"/>
      <c r="V37" s="446">
        <v>0</v>
      </c>
      <c r="W37" s="446">
        <v>0</v>
      </c>
      <c r="X37" s="477"/>
      <c r="Y37" s="480"/>
      <c r="Z37" s="480"/>
      <c r="AA37" s="446">
        <v>0</v>
      </c>
      <c r="AB37" s="449">
        <v>0</v>
      </c>
    </row>
    <row r="38" spans="2:28" ht="60" x14ac:dyDescent="0.25">
      <c r="B38" s="440">
        <v>28</v>
      </c>
      <c r="C38" s="441" t="s">
        <v>1120</v>
      </c>
      <c r="D38" s="477"/>
      <c r="E38" s="446">
        <v>17.279843039549998</v>
      </c>
      <c r="F38" s="446">
        <v>0</v>
      </c>
      <c r="G38" s="446">
        <v>0</v>
      </c>
      <c r="H38" s="446">
        <v>14.687866583617499</v>
      </c>
      <c r="I38" s="477"/>
      <c r="J38" s="446">
        <v>18.648413667450001</v>
      </c>
      <c r="K38" s="446">
        <v>0</v>
      </c>
      <c r="L38" s="446">
        <v>0</v>
      </c>
      <c r="M38" s="446">
        <v>15.8511516173325</v>
      </c>
      <c r="N38" s="477"/>
      <c r="O38" s="446">
        <v>0</v>
      </c>
      <c r="P38" s="446">
        <v>0</v>
      </c>
      <c r="Q38" s="446">
        <v>0</v>
      </c>
      <c r="R38" s="446">
        <v>0</v>
      </c>
      <c r="S38" s="477"/>
      <c r="T38" s="446">
        <v>0</v>
      </c>
      <c r="U38" s="446">
        <v>0</v>
      </c>
      <c r="V38" s="446">
        <v>0</v>
      </c>
      <c r="W38" s="446">
        <v>0</v>
      </c>
      <c r="X38" s="477"/>
      <c r="Y38" s="447">
        <v>0</v>
      </c>
      <c r="Z38" s="446">
        <v>0</v>
      </c>
      <c r="AA38" s="446">
        <v>0</v>
      </c>
      <c r="AB38" s="449">
        <v>0</v>
      </c>
    </row>
    <row r="39" spans="2:28" x14ac:dyDescent="0.25">
      <c r="B39" s="440">
        <v>29</v>
      </c>
      <c r="C39" s="441" t="s">
        <v>1121</v>
      </c>
      <c r="D39" s="477"/>
      <c r="E39" s="447">
        <v>0</v>
      </c>
      <c r="F39" s="1540"/>
      <c r="G39" s="1541"/>
      <c r="H39" s="446">
        <v>0</v>
      </c>
      <c r="I39" s="477"/>
      <c r="J39" s="447">
        <v>0</v>
      </c>
      <c r="K39" s="1540"/>
      <c r="L39" s="1541"/>
      <c r="M39" s="446">
        <v>0</v>
      </c>
      <c r="N39" s="477"/>
      <c r="O39" s="446">
        <v>1.0122981700000009</v>
      </c>
      <c r="P39" s="1540"/>
      <c r="Q39" s="1541"/>
      <c r="R39" s="446">
        <v>1.0122981700000009</v>
      </c>
      <c r="S39" s="477"/>
      <c r="T39" s="446">
        <v>0.31661402000000327</v>
      </c>
      <c r="U39" s="1540"/>
      <c r="V39" s="1541"/>
      <c r="W39" s="446">
        <v>0.31661402000000327</v>
      </c>
      <c r="X39" s="477"/>
      <c r="Y39" s="446">
        <v>0</v>
      </c>
      <c r="Z39" s="1540"/>
      <c r="AA39" s="1541"/>
      <c r="AB39" s="449">
        <v>0</v>
      </c>
    </row>
    <row r="40" spans="2:28" ht="30" x14ac:dyDescent="0.25">
      <c r="B40" s="440">
        <v>30</v>
      </c>
      <c r="C40" s="441" t="s">
        <v>1122</v>
      </c>
      <c r="D40" s="477"/>
      <c r="E40" s="446">
        <v>4.8901031599999998</v>
      </c>
      <c r="F40" s="1540"/>
      <c r="G40" s="1541"/>
      <c r="H40" s="446">
        <v>0.244505158</v>
      </c>
      <c r="I40" s="477"/>
      <c r="J40" s="446">
        <v>5.2231098500000011</v>
      </c>
      <c r="K40" s="1540"/>
      <c r="L40" s="1541"/>
      <c r="M40" s="446">
        <v>0.26115549250000009</v>
      </c>
      <c r="N40" s="477"/>
      <c r="O40" s="446">
        <v>0.13398929000000001</v>
      </c>
      <c r="P40" s="1540"/>
      <c r="Q40" s="1541"/>
      <c r="R40" s="446">
        <v>6.6994645000000019E-3</v>
      </c>
      <c r="S40" s="477"/>
      <c r="T40" s="446">
        <v>3.3688788200000004</v>
      </c>
      <c r="U40" s="1540"/>
      <c r="V40" s="1541"/>
      <c r="W40" s="446">
        <v>0.16844394100000001</v>
      </c>
      <c r="X40" s="477"/>
      <c r="Y40" s="446">
        <v>49.632960189999999</v>
      </c>
      <c r="Z40" s="1540"/>
      <c r="AA40" s="1541"/>
      <c r="AB40" s="449">
        <v>2.4816480095000002</v>
      </c>
    </row>
    <row r="41" spans="2:28" ht="30" x14ac:dyDescent="0.25">
      <c r="B41" s="440">
        <v>31</v>
      </c>
      <c r="C41" s="441" t="s">
        <v>1123</v>
      </c>
      <c r="D41" s="477"/>
      <c r="E41" s="446">
        <v>0</v>
      </c>
      <c r="F41" s="446">
        <v>0</v>
      </c>
      <c r="G41" s="446">
        <v>1200.9615962400001</v>
      </c>
      <c r="H41" s="446">
        <v>1200.9615962400001</v>
      </c>
      <c r="I41" s="477"/>
      <c r="J41" s="446">
        <v>0</v>
      </c>
      <c r="K41" s="446">
        <v>0</v>
      </c>
      <c r="L41" s="446">
        <v>1246.1131225300026</v>
      </c>
      <c r="M41" s="446">
        <v>1246.1131225300026</v>
      </c>
      <c r="N41" s="477"/>
      <c r="O41" s="446">
        <v>0</v>
      </c>
      <c r="P41" s="446">
        <v>0</v>
      </c>
      <c r="Q41" s="446">
        <v>1045.7530066399993</v>
      </c>
      <c r="R41" s="446">
        <v>1045.7530066399993</v>
      </c>
      <c r="S41" s="477"/>
      <c r="T41" s="446">
        <v>0</v>
      </c>
      <c r="U41" s="446">
        <v>0</v>
      </c>
      <c r="V41" s="446">
        <v>1111.0371508200642</v>
      </c>
      <c r="W41" s="446">
        <v>1111.0371508200642</v>
      </c>
      <c r="X41" s="477"/>
      <c r="Y41" s="446">
        <v>0</v>
      </c>
      <c r="Z41" s="446">
        <v>0</v>
      </c>
      <c r="AA41" s="446">
        <v>923.41003279000097</v>
      </c>
      <c r="AB41" s="449">
        <v>923.41003279000097</v>
      </c>
    </row>
    <row r="42" spans="2:28" x14ac:dyDescent="0.25">
      <c r="B42" s="451">
        <v>32</v>
      </c>
      <c r="C42" s="452" t="s">
        <v>1124</v>
      </c>
      <c r="D42" s="477"/>
      <c r="E42" s="446">
        <v>0</v>
      </c>
      <c r="F42" s="446">
        <v>0</v>
      </c>
      <c r="G42" s="446">
        <v>8.1504139999999996</v>
      </c>
      <c r="H42" s="446">
        <v>0.40752070000000001</v>
      </c>
      <c r="I42" s="477"/>
      <c r="J42" s="446">
        <v>0</v>
      </c>
      <c r="K42" s="446">
        <v>0</v>
      </c>
      <c r="L42" s="446">
        <v>7.0422510000000003</v>
      </c>
      <c r="M42" s="446">
        <v>0.35211255000000002</v>
      </c>
      <c r="N42" s="477"/>
      <c r="O42" s="446">
        <v>0</v>
      </c>
      <c r="P42" s="446">
        <v>0</v>
      </c>
      <c r="Q42" s="446">
        <v>7.8029029999999997</v>
      </c>
      <c r="R42" s="446">
        <v>0.39014515</v>
      </c>
      <c r="S42" s="477"/>
      <c r="T42" s="446">
        <v>0</v>
      </c>
      <c r="U42" s="446">
        <v>0</v>
      </c>
      <c r="V42" s="446">
        <v>7.3089250000000003</v>
      </c>
      <c r="W42" s="446">
        <v>0.36544624999999997</v>
      </c>
      <c r="X42" s="477"/>
      <c r="Y42" s="446">
        <v>0</v>
      </c>
      <c r="Z42" s="446">
        <v>0</v>
      </c>
      <c r="AA42" s="446">
        <v>17.557994999999998</v>
      </c>
      <c r="AB42" s="449">
        <v>0.87789974999999998</v>
      </c>
    </row>
    <row r="43" spans="2:28" x14ac:dyDescent="0.25">
      <c r="B43" s="482">
        <v>33</v>
      </c>
      <c r="C43" s="483" t="s">
        <v>1125</v>
      </c>
      <c r="D43" s="484"/>
      <c r="E43" s="485"/>
      <c r="F43" s="485"/>
      <c r="G43" s="486"/>
      <c r="H43" s="487">
        <v>9380.2193975986356</v>
      </c>
      <c r="I43" s="484"/>
      <c r="J43" s="485"/>
      <c r="K43" s="485"/>
      <c r="L43" s="486"/>
      <c r="M43" s="487">
        <v>7633.1188526239184</v>
      </c>
      <c r="N43" s="484"/>
      <c r="O43" s="485"/>
      <c r="P43" s="485"/>
      <c r="Q43" s="486"/>
      <c r="R43" s="446">
        <v>8641.7902108949693</v>
      </c>
      <c r="S43" s="484"/>
      <c r="T43" s="485"/>
      <c r="U43" s="485"/>
      <c r="V43" s="486"/>
      <c r="W43" s="446">
        <v>5373.4339757741982</v>
      </c>
      <c r="X43" s="484"/>
      <c r="Y43" s="485"/>
      <c r="Z43" s="485"/>
      <c r="AA43" s="486"/>
      <c r="AB43" s="449">
        <v>9947.321468581742</v>
      </c>
    </row>
    <row r="44" spans="2:28" ht="15.75" thickBot="1" x14ac:dyDescent="0.3">
      <c r="B44" s="488">
        <v>34</v>
      </c>
      <c r="C44" s="489" t="s">
        <v>1126</v>
      </c>
      <c r="D44" s="490"/>
      <c r="E44" s="491"/>
      <c r="F44" s="491"/>
      <c r="G44" s="491"/>
      <c r="H44" s="683">
        <v>2.6186516697315567</v>
      </c>
      <c r="I44" s="490"/>
      <c r="J44" s="491"/>
      <c r="K44" s="491"/>
      <c r="L44" s="491"/>
      <c r="M44" s="683">
        <v>3.127551933308828</v>
      </c>
      <c r="N44" s="490"/>
      <c r="O44" s="491"/>
      <c r="P44" s="491"/>
      <c r="Q44" s="491"/>
      <c r="R44" s="684">
        <v>2.7530599187325215</v>
      </c>
      <c r="S44" s="490"/>
      <c r="T44" s="491"/>
      <c r="U44" s="491"/>
      <c r="V44" s="491"/>
      <c r="W44" s="684">
        <v>4.4037487956778376</v>
      </c>
      <c r="X44" s="490"/>
      <c r="Y44" s="491"/>
      <c r="Z44" s="491"/>
      <c r="AA44" s="491"/>
      <c r="AB44" s="685">
        <v>2.306099625097433</v>
      </c>
    </row>
    <row r="46" spans="2:28" ht="60.75" customHeight="1" x14ac:dyDescent="0.25"/>
    <row r="47" spans="2:28" ht="15.75" customHeight="1" x14ac:dyDescent="0.25"/>
    <row r="48" spans="2:28" ht="23.25" customHeight="1" x14ac:dyDescent="0.25"/>
    <row r="49" ht="111.95" customHeight="1" x14ac:dyDescent="0.25"/>
    <row r="50" ht="15.75" customHeight="1" x14ac:dyDescent="0.25"/>
  </sheetData>
  <mergeCells count="40">
    <mergeCell ref="S6:V6"/>
    <mergeCell ref="W6:W7"/>
    <mergeCell ref="D6:G6"/>
    <mergeCell ref="H6:H7"/>
    <mergeCell ref="I6:L6"/>
    <mergeCell ref="M6:M7"/>
    <mergeCell ref="R6:R7"/>
    <mergeCell ref="B2:AB2"/>
    <mergeCell ref="B5:C5"/>
    <mergeCell ref="D5:H5"/>
    <mergeCell ref="I5:M5"/>
    <mergeCell ref="N5:R5"/>
    <mergeCell ref="S5:W5"/>
    <mergeCell ref="X5:AB5"/>
    <mergeCell ref="X6:AA6"/>
    <mergeCell ref="AB6:AB7"/>
    <mergeCell ref="X8:AB8"/>
    <mergeCell ref="B23:C23"/>
    <mergeCell ref="D23:H23"/>
    <mergeCell ref="I23:M23"/>
    <mergeCell ref="N23:R23"/>
    <mergeCell ref="S23:W23"/>
    <mergeCell ref="X23:AB23"/>
    <mergeCell ref="B8:C8"/>
    <mergeCell ref="D8:H8"/>
    <mergeCell ref="I8:M8"/>
    <mergeCell ref="N8:R8"/>
    <mergeCell ref="S8:W8"/>
    <mergeCell ref="N6:Q6"/>
    <mergeCell ref="B6:C7"/>
    <mergeCell ref="F40:G40"/>
    <mergeCell ref="K40:L40"/>
    <mergeCell ref="P40:Q40"/>
    <mergeCell ref="U40:V40"/>
    <mergeCell ref="Z40:AA40"/>
    <mergeCell ref="F39:G39"/>
    <mergeCell ref="K39:L39"/>
    <mergeCell ref="P39:Q39"/>
    <mergeCell ref="U39:V39"/>
    <mergeCell ref="Z39:AA39"/>
  </mergeCells>
  <pageMargins left="0.7" right="0.7" top="0.75" bottom="0.75" header="0.3" footer="0.3"/>
  <pageSetup paperSize="9" scale="3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635B-C02C-43D2-97B7-C47ACEE68039}">
  <sheetPr codeName="Sheet4">
    <tabColor rgb="FF00A976"/>
    <pageSetUpPr fitToPage="1"/>
  </sheetPr>
  <dimension ref="B1:H18"/>
  <sheetViews>
    <sheetView showGridLines="0" zoomScale="85" zoomScaleNormal="85" zoomScalePageLayoutView="90" workbookViewId="0">
      <selection activeCell="D28" sqref="D28"/>
    </sheetView>
  </sheetViews>
  <sheetFormatPr defaultColWidth="8" defaultRowHeight="15" x14ac:dyDescent="0.25"/>
  <cols>
    <col min="1" max="1" width="3.125" style="170" customWidth="1"/>
    <col min="2" max="2" width="7.5" style="169" customWidth="1"/>
    <col min="3" max="3" width="84.75" style="170" customWidth="1"/>
    <col min="4" max="8" width="12.875" style="170" customWidth="1"/>
    <col min="9" max="9" width="22.25" style="170" customWidth="1"/>
    <col min="10" max="16384" width="8" style="170"/>
  </cols>
  <sheetData>
    <row r="1" spans="2:8" ht="9.9499999999999993" customHeight="1" x14ac:dyDescent="0.25"/>
    <row r="2" spans="2:8" s="190" customFormat="1" ht="20.25" x14ac:dyDescent="0.3">
      <c r="B2" s="1242" t="s">
        <v>13</v>
      </c>
      <c r="C2" s="1242"/>
      <c r="D2" s="1242"/>
      <c r="E2" s="1242"/>
      <c r="F2" s="1242"/>
      <c r="G2" s="1242"/>
      <c r="H2" s="1242"/>
    </row>
    <row r="4" spans="2:8" x14ac:dyDescent="0.25">
      <c r="B4" s="786"/>
      <c r="C4" s="786"/>
      <c r="D4" s="779" t="s">
        <v>68</v>
      </c>
      <c r="E4" s="779" t="s">
        <v>69</v>
      </c>
      <c r="F4" s="779" t="s">
        <v>70</v>
      </c>
      <c r="G4" s="779" t="s">
        <v>71</v>
      </c>
      <c r="H4" s="779" t="s">
        <v>72</v>
      </c>
    </row>
    <row r="5" spans="2:8" x14ac:dyDescent="0.25">
      <c r="B5" s="786"/>
      <c r="C5" s="786"/>
      <c r="D5" s="1241" t="s">
        <v>464</v>
      </c>
      <c r="E5" s="1241" t="s">
        <v>493</v>
      </c>
      <c r="F5" s="1241"/>
      <c r="G5" s="1241"/>
      <c r="H5" s="1241"/>
    </row>
    <row r="6" spans="2:8" ht="30" x14ac:dyDescent="0.25">
      <c r="B6" s="786" t="s">
        <v>73</v>
      </c>
      <c r="C6" s="786"/>
      <c r="D6" s="1241"/>
      <c r="E6" s="779" t="s">
        <v>494</v>
      </c>
      <c r="F6" s="779" t="s">
        <v>495</v>
      </c>
      <c r="G6" s="779" t="s">
        <v>496</v>
      </c>
      <c r="H6" s="779" t="s">
        <v>497</v>
      </c>
    </row>
    <row r="7" spans="2:8" x14ac:dyDescent="0.25">
      <c r="B7" s="191">
        <v>1</v>
      </c>
      <c r="C7" s="192" t="s">
        <v>498</v>
      </c>
      <c r="D7" s="178">
        <f>+E7+F7+G7+H7</f>
        <v>765947.89671483985</v>
      </c>
      <c r="E7" s="178">
        <v>727689.6860846699</v>
      </c>
      <c r="F7" s="178">
        <v>0</v>
      </c>
      <c r="G7" s="178">
        <v>0</v>
      </c>
      <c r="H7" s="178">
        <v>38258.210630169997</v>
      </c>
    </row>
    <row r="8" spans="2:8" x14ac:dyDescent="0.25">
      <c r="B8" s="191">
        <v>2</v>
      </c>
      <c r="C8" s="192" t="s">
        <v>499</v>
      </c>
      <c r="D8" s="178">
        <f>+E8+F8+G8+H8</f>
        <v>14756.501499780001</v>
      </c>
      <c r="E8" s="178"/>
      <c r="F8" s="178"/>
      <c r="G8" s="178"/>
      <c r="H8" s="178">
        <v>14756.501499780001</v>
      </c>
    </row>
    <row r="9" spans="2:8" x14ac:dyDescent="0.25">
      <c r="B9" s="191">
        <v>3</v>
      </c>
      <c r="C9" s="192" t="s">
        <v>500</v>
      </c>
      <c r="D9" s="178">
        <f>+D7-D8</f>
        <v>751191.39521505986</v>
      </c>
      <c r="E9" s="178">
        <f>+E7-E8</f>
        <v>727689.6860846699</v>
      </c>
      <c r="F9" s="178">
        <f>+F7-F8</f>
        <v>0</v>
      </c>
      <c r="G9" s="178">
        <f>+G7-G8</f>
        <v>0</v>
      </c>
      <c r="H9" s="178">
        <f>+H7-H8</f>
        <v>23501.709130389994</v>
      </c>
    </row>
    <row r="10" spans="2:8" x14ac:dyDescent="0.25">
      <c r="B10" s="191">
        <v>4</v>
      </c>
      <c r="C10" s="192" t="s">
        <v>501</v>
      </c>
      <c r="D10" s="178"/>
      <c r="E10" s="178"/>
      <c r="F10" s="178"/>
      <c r="G10" s="178"/>
      <c r="H10" s="179"/>
    </row>
    <row r="11" spans="2:8" x14ac:dyDescent="0.25">
      <c r="B11" s="171">
        <v>5</v>
      </c>
      <c r="C11" s="193" t="s">
        <v>502</v>
      </c>
      <c r="D11" s="178"/>
      <c r="E11" s="178"/>
      <c r="F11" s="178"/>
      <c r="G11" s="178"/>
      <c r="H11" s="178"/>
    </row>
    <row r="12" spans="2:8" x14ac:dyDescent="0.25">
      <c r="B12" s="171">
        <v>6</v>
      </c>
      <c r="C12" s="193" t="s">
        <v>503</v>
      </c>
      <c r="D12" s="178"/>
      <c r="E12" s="178"/>
      <c r="F12" s="178"/>
      <c r="G12" s="178"/>
      <c r="H12" s="178"/>
    </row>
    <row r="13" spans="2:8" x14ac:dyDescent="0.25">
      <c r="B13" s="171">
        <v>7</v>
      </c>
      <c r="C13" s="193" t="s">
        <v>504</v>
      </c>
      <c r="D13" s="178"/>
      <c r="E13" s="178"/>
      <c r="F13" s="178"/>
      <c r="G13" s="178"/>
      <c r="H13" s="178"/>
    </row>
    <row r="14" spans="2:8" x14ac:dyDescent="0.25">
      <c r="B14" s="171">
        <v>8</v>
      </c>
      <c r="C14" s="193" t="s">
        <v>505</v>
      </c>
      <c r="D14" s="178"/>
      <c r="E14" s="178"/>
      <c r="F14" s="178"/>
      <c r="G14" s="178"/>
      <c r="H14" s="178"/>
    </row>
    <row r="15" spans="2:8" x14ac:dyDescent="0.25">
      <c r="B15" s="171">
        <v>9</v>
      </c>
      <c r="C15" s="193" t="s">
        <v>506</v>
      </c>
      <c r="D15" s="178"/>
      <c r="E15" s="178"/>
      <c r="F15" s="178"/>
      <c r="G15" s="178"/>
      <c r="H15" s="178"/>
    </row>
    <row r="16" spans="2:8" x14ac:dyDescent="0.25">
      <c r="B16" s="171">
        <v>10</v>
      </c>
      <c r="C16" s="193" t="s">
        <v>507</v>
      </c>
      <c r="D16" s="178"/>
      <c r="E16" s="178"/>
      <c r="F16" s="178"/>
      <c r="G16" s="178"/>
      <c r="H16" s="178"/>
    </row>
    <row r="17" spans="2:8" x14ac:dyDescent="0.25">
      <c r="B17" s="171">
        <v>11</v>
      </c>
      <c r="C17" s="193" t="s">
        <v>508</v>
      </c>
      <c r="D17" s="194"/>
      <c r="E17" s="194"/>
      <c r="F17" s="195"/>
      <c r="G17" s="194"/>
      <c r="H17" s="196"/>
    </row>
    <row r="18" spans="2:8" x14ac:dyDescent="0.25">
      <c r="B18" s="191">
        <v>12</v>
      </c>
      <c r="C18" s="192" t="s">
        <v>509</v>
      </c>
      <c r="D18" s="194"/>
      <c r="E18" s="194"/>
      <c r="F18" s="195"/>
      <c r="G18" s="194"/>
      <c r="H18" s="194"/>
    </row>
  </sheetData>
  <mergeCells count="3">
    <mergeCell ref="B2:H2"/>
    <mergeCell ref="D5:D6"/>
    <mergeCell ref="E5:H5"/>
  </mergeCells>
  <pageMargins left="0.70866141732283472" right="0.70866141732283472" top="0.74803149606299213" bottom="0.74803149606299213" header="0.31496062992125984" footer="0.31496062992125984"/>
  <pageSetup paperSize="9" scale="77" orientation="landscape" horizontalDpi="1200" verticalDpi="1200" r:id="rId1"/>
  <headerFooter>
    <oddHeader>&amp;CEN
Annex V</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9E8EC-C862-4601-892C-AE47576633FE}">
  <sheetPr codeName="Sheet5">
    <tabColor rgb="FF00A976"/>
    <pageSetUpPr fitToPage="1"/>
  </sheetPr>
  <dimension ref="B1:D12"/>
  <sheetViews>
    <sheetView showGridLines="0" zoomScale="98" zoomScaleNormal="98" workbookViewId="0">
      <selection activeCell="D8" activeCellId="1" sqref="D7 D8"/>
    </sheetView>
  </sheetViews>
  <sheetFormatPr defaultColWidth="8" defaultRowHeight="15" x14ac:dyDescent="0.25"/>
  <cols>
    <col min="1" max="1" width="3.125" style="170" customWidth="1"/>
    <col min="2" max="2" width="13.5" style="197" customWidth="1"/>
    <col min="3" max="3" width="10.75" style="170" bestFit="1" customWidth="1"/>
    <col min="4" max="4" width="73.625" style="170" bestFit="1" customWidth="1"/>
    <col min="5" max="7" width="23.375" style="170" customWidth="1"/>
    <col min="8" max="16384" width="8" style="170"/>
  </cols>
  <sheetData>
    <row r="1" spans="2:4" ht="9.9499999999999993" customHeight="1" x14ac:dyDescent="0.25"/>
    <row r="2" spans="2:4" ht="20.25" customHeight="1" x14ac:dyDescent="0.25">
      <c r="B2" s="1243" t="s">
        <v>14</v>
      </c>
      <c r="C2" s="1243"/>
      <c r="D2" s="1243"/>
    </row>
    <row r="3" spans="2:4" ht="18.75" customHeight="1" x14ac:dyDescent="0.25">
      <c r="B3" s="1243"/>
      <c r="C3" s="1243"/>
      <c r="D3" s="1243"/>
    </row>
    <row r="4" spans="2:4" x14ac:dyDescent="0.25">
      <c r="B4" s="170" t="s">
        <v>510</v>
      </c>
      <c r="C4" s="198"/>
    </row>
    <row r="6" spans="2:4" ht="30" x14ac:dyDescent="0.25">
      <c r="B6" s="195" t="s">
        <v>511</v>
      </c>
      <c r="C6" s="195" t="s">
        <v>512</v>
      </c>
      <c r="D6" s="194" t="s">
        <v>513</v>
      </c>
    </row>
    <row r="7" spans="2:4" s="199" customFormat="1" ht="30" x14ac:dyDescent="0.2">
      <c r="B7" s="195" t="s">
        <v>514</v>
      </c>
      <c r="C7" s="195" t="s">
        <v>515</v>
      </c>
      <c r="D7" s="194" t="s">
        <v>516</v>
      </c>
    </row>
    <row r="8" spans="2:4" s="199" customFormat="1" ht="30" x14ac:dyDescent="0.2">
      <c r="B8" s="195" t="s">
        <v>517</v>
      </c>
      <c r="C8" s="195" t="s">
        <v>518</v>
      </c>
      <c r="D8" s="194" t="s">
        <v>516</v>
      </c>
    </row>
    <row r="11" spans="2:4" x14ac:dyDescent="0.25">
      <c r="B11" s="200"/>
    </row>
    <row r="12" spans="2:4" x14ac:dyDescent="0.25">
      <c r="B12" s="170"/>
    </row>
  </sheetData>
  <mergeCells count="1">
    <mergeCell ref="B2:D3"/>
  </mergeCells>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D1927758B91648BE5B8DCE49F212EC" ma:contentTypeVersion="8" ma:contentTypeDescription="Create a new document." ma:contentTypeScope="" ma:versionID="25515d0e072f7eb5d5bde0bb07f7a853">
  <xsd:schema xmlns:xsd="http://www.w3.org/2001/XMLSchema" xmlns:xs="http://www.w3.org/2001/XMLSchema" xmlns:p="http://schemas.microsoft.com/office/2006/metadata/properties" xmlns:ns2="61f1934f-009b-4a1f-8aae-cfc45491d33e" xmlns:ns3="e3fffbaf-28ce-4e1c-a12a-637320f9f0a9" targetNamespace="http://schemas.microsoft.com/office/2006/metadata/properties" ma:root="true" ma:fieldsID="a55d444a2a42f8d954b90d41867fdacd" ns2:_="" ns3:_="">
    <xsd:import namespace="61f1934f-009b-4a1f-8aae-cfc45491d33e"/>
    <xsd:import namespace="e3fffbaf-28ce-4e1c-a12a-637320f9f0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1934f-009b-4a1f-8aae-cfc45491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fffbaf-28ce-4e1c-a12a-637320f9f0a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776A3C-426E-49F2-8BF2-FF3FB6B76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1934f-009b-4a1f-8aae-cfc45491d33e"/>
    <ds:schemaRef ds:uri="e3fffbaf-28ce-4e1c-a12a-637320f9f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A8EF0E-CA70-4026-9CD6-90D6800F6D72}">
  <ds:schemaRefs>
    <ds:schemaRef ds:uri="http://schemas.microsoft.com/sharepoint/v3/contenttype/forms"/>
  </ds:schemaRefs>
</ds:datastoreItem>
</file>

<file path=customXml/itemProps3.xml><?xml version="1.0" encoding="utf-8"?>
<ds:datastoreItem xmlns:ds="http://schemas.openxmlformats.org/officeDocument/2006/customXml" ds:itemID="{CB0EB16E-E821-440F-A6DE-B50EF21FDEAD}">
  <ds:schemaRefs>
    <ds:schemaRef ds:uri="http://purl.org/dc/terms/"/>
    <ds:schemaRef ds:uri="http://schemas.microsoft.com/office/infopath/2007/PartnerControls"/>
    <ds:schemaRef ds:uri="61f1934f-009b-4a1f-8aae-cfc45491d33e"/>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e3fffbaf-28ce-4e1c-a12a-637320f9f0a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75</vt:i4>
      </vt:variant>
      <vt:variant>
        <vt:lpstr>Named Ranges</vt:lpstr>
      </vt:variant>
      <vt:variant>
        <vt:i4>8</vt:i4>
      </vt:variant>
    </vt:vector>
  </HeadingPairs>
  <TitlesOfParts>
    <vt:vector size="83" baseType="lpstr">
      <vt:lpstr>Overview of tables</vt:lpstr>
      <vt:lpstr>EU KM1</vt:lpstr>
      <vt:lpstr>EU CC1</vt:lpstr>
      <vt:lpstr>EU CC2</vt:lpstr>
      <vt:lpstr>EU CCA</vt:lpstr>
      <vt:lpstr>EU OV1</vt:lpstr>
      <vt:lpstr>EU LI1 </vt:lpstr>
      <vt:lpstr>EU LI2</vt:lpstr>
      <vt:lpstr>EU LIA</vt:lpstr>
      <vt:lpstr>EU LI3</vt:lpstr>
      <vt:lpstr>EU PV1</vt:lpstr>
      <vt:lpstr>EU CQ1</vt:lpstr>
      <vt:lpstr>EU CQ3</vt:lpstr>
      <vt:lpstr>EU CQ7</vt:lpstr>
      <vt:lpstr>EU CR1</vt:lpstr>
      <vt:lpstr>EU CR1-A</vt:lpstr>
      <vt:lpstr>EU CR2</vt:lpstr>
      <vt:lpstr>EU CR3</vt:lpstr>
      <vt:lpstr>EU CR4</vt:lpstr>
      <vt:lpstr>EU CR5</vt:lpstr>
      <vt:lpstr>EU CR6-A</vt:lpstr>
      <vt:lpstr>EU CR6-B</vt:lpstr>
      <vt:lpstr>EU CR7</vt:lpstr>
      <vt:lpstr>EU CR7-A</vt:lpstr>
      <vt:lpstr>EU CR8</vt:lpstr>
      <vt:lpstr>EU CR9</vt:lpstr>
      <vt:lpstr>EU CCyB1</vt:lpstr>
      <vt:lpstr>EU CCyB2</vt:lpstr>
      <vt:lpstr>EU LR1</vt:lpstr>
      <vt:lpstr>EU LR2</vt:lpstr>
      <vt:lpstr>EU LR3</vt:lpstr>
      <vt:lpstr>EU LIQ1</vt:lpstr>
      <vt:lpstr>EU LIQ2</vt:lpstr>
      <vt:lpstr>EU LIQA</vt:lpstr>
      <vt:lpstr>EU LIQB</vt:lpstr>
      <vt:lpstr>EU CCR1</vt:lpstr>
      <vt:lpstr>EU CCR2</vt:lpstr>
      <vt:lpstr>EU CCR3</vt:lpstr>
      <vt:lpstr>EU CCR4</vt:lpstr>
      <vt:lpstr>EU CCR5</vt:lpstr>
      <vt:lpstr>EU CCR6</vt:lpstr>
      <vt:lpstr>EU CCR8</vt:lpstr>
      <vt:lpstr>EU SEC1</vt:lpstr>
      <vt:lpstr>EU SEC4</vt:lpstr>
      <vt:lpstr>EU MR1</vt:lpstr>
      <vt:lpstr>EU OR1</vt:lpstr>
      <vt:lpstr>EU AE1</vt:lpstr>
      <vt:lpstr>EU AE2</vt:lpstr>
      <vt:lpstr>EU AE3</vt:lpstr>
      <vt:lpstr>EU AE4</vt:lpstr>
      <vt:lpstr>EU IRRBB1</vt:lpstr>
      <vt:lpstr>JYSKE REALKREDIT</vt:lpstr>
      <vt:lpstr>EU CC1 JR</vt:lpstr>
      <vt:lpstr>EU CC2 JR</vt:lpstr>
      <vt:lpstr>EU OV1 JR</vt:lpstr>
      <vt:lpstr>EU CQ1 JR</vt:lpstr>
      <vt:lpstr>EU CQ3 JR</vt:lpstr>
      <vt:lpstr>EU CQ7 JR</vt:lpstr>
      <vt:lpstr>EU CR1 JR</vt:lpstr>
      <vt:lpstr>EU CR1-A JR</vt:lpstr>
      <vt:lpstr>EU CR2 JR</vt:lpstr>
      <vt:lpstr>EU CR3 JR</vt:lpstr>
      <vt:lpstr>EU CR4 JR</vt:lpstr>
      <vt:lpstr>EU CR5 JR</vt:lpstr>
      <vt:lpstr>EU CR6-A JR</vt:lpstr>
      <vt:lpstr>EU CR6-B JR</vt:lpstr>
      <vt:lpstr>EU CR7 JR</vt:lpstr>
      <vt:lpstr>EU CR7-A JR</vt:lpstr>
      <vt:lpstr>EU CR8 JR</vt:lpstr>
      <vt:lpstr>EU CR9 JR</vt:lpstr>
      <vt:lpstr>EU LR1 JR</vt:lpstr>
      <vt:lpstr>EU LR2 JR</vt:lpstr>
      <vt:lpstr>EU LR3 JR</vt:lpstr>
      <vt:lpstr>EU LIQ1 JR</vt:lpstr>
      <vt:lpstr>EU LIQ2 JR</vt:lpstr>
      <vt:lpstr>'EU LI1 '!_Toc483499698</vt:lpstr>
      <vt:lpstr>'EU CCA'!chf</vt:lpstr>
      <vt:lpstr>'EU CCA'!czk</vt:lpstr>
      <vt:lpstr>'EU CCA'!dkk</vt:lpstr>
      <vt:lpstr>'EU CCA'!jpy</vt:lpstr>
      <vt:lpstr>'EU CC1'!Print_Area</vt:lpstr>
      <vt:lpstr>'EU CC2'!Print_Area</vt:lpstr>
      <vt:lpstr>'EU LI1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Liedtke</dc:creator>
  <cp:keywords/>
  <dc:description/>
  <cp:lastModifiedBy>Mathias Liedtke</cp:lastModifiedBy>
  <cp:revision/>
  <dcterms:created xsi:type="dcterms:W3CDTF">2024-02-15T09:47:00Z</dcterms:created>
  <dcterms:modified xsi:type="dcterms:W3CDTF">2024-10-28T13:57:49Z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2024-02-15T09:47:22Z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9786d203-4594-449e-a6ec-995a61369c80</vt:lpwstr>
  </property>
  <property fmtid="{D5CDD505-2E9C-101B-9397-08002B2CF9AE}" pid="8" name="MSIP_Label_9655bac5-e079-4ce0-aea4-e42b8f191dac_ContentBits">
    <vt:lpwstr>0</vt:lpwstr>
  </property>
  <property fmtid="{D5CDD505-2E9C-101B-9397-08002B2CF9AE}" pid="9" name="ContentTypeId">
    <vt:lpwstr>0x010100FFD1927758B91648BE5B8DCE49F212EC</vt:lpwstr>
  </property>
</Properties>
</file>